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Heloise\COM Heloise\Conseil pour la Communication\1er juillet 2019\"/>
    </mc:Choice>
  </mc:AlternateContent>
  <bookViews>
    <workbookView xWindow="0" yWindow="0" windowWidth="20490" windowHeight="7050" firstSheet="9" activeTab="14"/>
  </bookViews>
  <sheets>
    <sheet name="aude.catholique.fr" sheetId="16" r:id="rId1"/>
    <sheet name="Ste Marie Reine" sheetId="1" r:id="rId2"/>
    <sheet name="St Roch" sheetId="2" r:id="rId3"/>
    <sheet name="ND en Minervois" sheetId="4" r:id="rId4"/>
    <sheet name="Ste Trinité" sheetId="5" r:id="rId5"/>
    <sheet name="Ste Croix" sheetId="6" r:id="rId6"/>
    <sheet name="ND de la Clape" sheetId="7" r:id="rId7"/>
    <sheet name="St Vincent" sheetId="8" r:id="rId8"/>
    <sheet name="Sts Pierre et Paul" sheetId="9" r:id="rId9"/>
    <sheet name="St Régis" sheetId="10" r:id="rId10"/>
    <sheet name="Ste Thérèse" sheetId="11" r:id="rId11"/>
    <sheet name="St Michel" sheetId="12" r:id="rId12"/>
    <sheet name="St Dominique" sheetId="13" r:id="rId13"/>
    <sheet name="St Jean XXIII" sheetId="14" r:id="rId14"/>
    <sheet name="ND des Monts" sheetId="15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7" l="1"/>
  <c r="D25" i="16" l="1"/>
  <c r="B31" i="16"/>
  <c r="C25" i="16"/>
  <c r="B25" i="16"/>
  <c r="F31" i="16" l="1"/>
  <c r="H31" i="16"/>
  <c r="I25" i="16"/>
  <c r="H25" i="16"/>
  <c r="G12" i="16"/>
  <c r="B17" i="15" l="1"/>
  <c r="B19" i="14"/>
  <c r="B12" i="13"/>
  <c r="B15" i="12"/>
  <c r="B18" i="11"/>
  <c r="B24" i="10"/>
  <c r="B14" i="9"/>
  <c r="B21" i="8" l="1"/>
  <c r="B14" i="6"/>
  <c r="B12" i="5" l="1"/>
  <c r="B10" i="4"/>
  <c r="B8" i="1"/>
  <c r="B16" i="2"/>
  <c r="G18" i="16"/>
  <c r="G17" i="16"/>
  <c r="G15" i="16"/>
  <c r="G13" i="16"/>
  <c r="G16" i="16"/>
  <c r="G14" i="16"/>
  <c r="F14" i="16"/>
  <c r="G11" i="16"/>
  <c r="F11" i="16"/>
  <c r="G7" i="16"/>
  <c r="F7" i="16"/>
  <c r="G9" i="16"/>
  <c r="G8" i="16"/>
  <c r="G6" i="16"/>
  <c r="F6" i="16" l="1"/>
  <c r="G4" i="16"/>
  <c r="F4" i="16"/>
  <c r="G5" i="16"/>
  <c r="F5" i="16"/>
</calcChain>
</file>

<file path=xl/sharedStrings.xml><?xml version="1.0" encoding="utf-8"?>
<sst xmlns="http://schemas.openxmlformats.org/spreadsheetml/2006/main" count="419" uniqueCount="245">
  <si>
    <t>01/01/2018 au 12/06/2018</t>
  </si>
  <si>
    <t>Page</t>
  </si>
  <si>
    <t>Pages vues</t>
  </si>
  <si>
    <t>Temps moyen passé sur la page</t>
  </si>
  <si>
    <t>Vues uniques</t>
  </si>
  <si>
    <t>/paroisses</t>
  </si>
  <si>
    <t>/paroisses/saint-regis-en-lezignanais</t>
  </si>
  <si>
    <t>/paroisses/notre-dame-de-la-clape</t>
  </si>
  <si>
    <t>/paroisses/saint-michel-en-lauragais</t>
  </si>
  <si>
    <t>/paroisses/sainte-marie-reine-en-pays-de-carcassonne</t>
  </si>
  <si>
    <t>/paroisses/st-jean-xxiii-en-razes</t>
  </si>
  <si>
    <t>/paroisses/saint-roch-en-cabardes</t>
  </si>
  <si>
    <t>/paroisses/st-vincent-en-narbonnais</t>
  </si>
  <si>
    <t>/paroisses/sainte-trinite-en-alaric</t>
  </si>
  <si>
    <t>/paroisses/notre-dame-des-monts-de-la-haute-vallee</t>
  </si>
  <si>
    <t>/paroisses/notre-dame-en-minervois</t>
  </si>
  <si>
    <t>/paroisses/sainte-therese-en-cobieres</t>
  </si>
  <si>
    <t>/paroisses/saint-dominique-en-lauragais</t>
  </si>
  <si>
    <t>/paroisses/saints-pierre-et-paul-des-etangs</t>
  </si>
  <si>
    <t>/paroisses/sainte-croix-en-narbonnais</t>
  </si>
  <si>
    <t>/paroisses/sainte-marie-reine-en-pays-de-carcassonne/agenda-mensuel</t>
  </si>
  <si>
    <t>/paroisses/sainte-marie-reine-en-pays-de-carcassonne/le-secretariat-paroissial</t>
  </si>
  <si>
    <t xml:space="preserve">pic de fréquentation : </t>
  </si>
  <si>
    <t>/paroisses/saint-roch-en-cabardes/horaires-de-messes-et-temps-de-priere</t>
  </si>
  <si>
    <t>/paroisses/saint-roch-en-cabardes/secretariat-paroissial</t>
  </si>
  <si>
    <t>/paroisses/saint-roch-en-cabardes/infos</t>
  </si>
  <si>
    <t>/paroisses/saint-roch-en-cabardes/evenements</t>
  </si>
  <si>
    <t>/paroisses/saint-roch-en-cabardes/sacrements</t>
  </si>
  <si>
    <t>/paroisses/saint-roch-en-cabardes/dimanche-autrement</t>
  </si>
  <si>
    <t>/paroisses/saint-roch-en-cabardes/secours-catholique</t>
  </si>
  <si>
    <t>pic de fréquentation :</t>
  </si>
  <si>
    <t xml:space="preserve">nombre total de pages vues </t>
  </si>
  <si>
    <t xml:space="preserve">trafic sur tablette </t>
  </si>
  <si>
    <t>Nombre d'utilisateurs</t>
  </si>
  <si>
    <t>total</t>
  </si>
  <si>
    <t>utilisateurs</t>
  </si>
  <si>
    <t>nouveaux utilisateurs</t>
  </si>
  <si>
    <t>ordinateurs</t>
  </si>
  <si>
    <t>mobile</t>
  </si>
  <si>
    <t>tablette</t>
  </si>
  <si>
    <t>trafic sur mobile</t>
  </si>
  <si>
    <t>trafic sur ordinateur</t>
  </si>
  <si>
    <t>/paroisses/notre-dame-en-minervois/messes-dominicales</t>
  </si>
  <si>
    <t>/paroisses/notre-dame-en-minervois/accueil</t>
  </si>
  <si>
    <t>/paroisses/notre-dame-en-minervois/fetes-et-processions</t>
  </si>
  <si>
    <t>/paroisses/sainte-trinite-en-alaric/messes-et-celebrations</t>
  </si>
  <si>
    <t>/paroisses/sainte-trinite-en-alaric/le-secretariat-paroissial</t>
  </si>
  <si>
    <t>/paroisses/sainte-croix-en-narbonnais/messes</t>
  </si>
  <si>
    <t>/paroisses/sainte-croix-en-narbonnais/agenda-informations</t>
  </si>
  <si>
    <t>/paroisses/sainte-croix-en-narbonnais/bulletin-paroissial-le-pont</t>
  </si>
  <si>
    <t>/paroisses/sainte-croix-en-narbonnais/secretariat-paroissial-et-notariat</t>
  </si>
  <si>
    <t>/paroisses/sainte-croix-en-narbonnais/pole-sante-aumonerie-services-messes</t>
  </si>
  <si>
    <t>/paroisses/sainte-croix-en-narbonnais/catechese-et-aumonerie-1</t>
  </si>
  <si>
    <t>/paroisses/notre-dame-de-la-clape/horaires-des-messes-et-celebrations</t>
  </si>
  <si>
    <t>/paroisses/notre-dame-de-la-clape/secretariat</t>
  </si>
  <si>
    <t>/paroisses/notre-dame-de-la-clape/les-equipes</t>
  </si>
  <si>
    <t>/paroisses/notre-dame-de-la-clape/catechese</t>
  </si>
  <si>
    <t>/paroisses/notre-dame-de-la-clape/noel-2017</t>
  </si>
  <si>
    <t>/paroisses/notre-dame-de-la-clape/celebrer-la-foi</t>
  </si>
  <si>
    <t>/paroisses/notre-dame-de-la-clape/pastorale-du-tourisme</t>
  </si>
  <si>
    <t>/paroisses/st-vincent-en-narbonnais/chapelle-du-somail</t>
  </si>
  <si>
    <t>/paroisses/saints-pierre-et-paul-des-etangs/horaires-des-messes</t>
  </si>
  <si>
    <t>/paroisses/saints-pierre-et-paul-des-etangs/equipe-sacerdotale-1</t>
  </si>
  <si>
    <t>/paroisses/saint-regis-en-lezignanais/une-lanterne</t>
  </si>
  <si>
    <t>/paroisses/saint-regis-en-lezignanais/annonces-et-evenements</t>
  </si>
  <si>
    <t>/paroisses/saint-regis-en-lezignanais/horaires-des-celebrations</t>
  </si>
  <si>
    <t>/paroisses/saint-regis-en-lezignanais/actualites-annonces</t>
  </si>
  <si>
    <t>/paroisses/saint-regis-en-lezignanais/secretariat-paroissial</t>
  </si>
  <si>
    <t>/paroisses/saint-regis-en-lezignanais/responsabilites-paroissiales</t>
  </si>
  <si>
    <t>/paroisses/saint-regis-en-lezignanais/organisation-paroissiale-carte-des-communautes-chretiennes-de-base-ccb</t>
  </si>
  <si>
    <t>/paroisses/saint-regis-en-lezignanais/catechese-catechumenat-aumonerie-eveil-a-la-foi</t>
  </si>
  <si>
    <t>/paroisses/saint-regis-en-lezignanais/secours-catholique</t>
  </si>
  <si>
    <t>/paroisses/saint-regis-en-lezignanais/pastorale-du-tourisme</t>
  </si>
  <si>
    <t>/paroisses/sainte-therese-en-cobieres/horaires-des-messes-et-celebrations-1</t>
  </si>
  <si>
    <t>/paroisses/sainte-therese-en-cobieres/retrospective-de-toute-lannee-liturgique-precedente/</t>
  </si>
  <si>
    <t>/paroisses/sainte-therese-en-cobieres/secretariat-paroissial-1</t>
  </si>
  <si>
    <t>/paroisses/sainte-therese-en-cobieres/organisation-paroissiale-carte-des-communautes-chretiennes</t>
  </si>
  <si>
    <t>/paroisses/sainte-therese-en-cobieres/pastorale-du-tourisme-patrimoine-religieux-de-la-paroisse</t>
  </si>
  <si>
    <t>/paroisses/sainte-therese-en-cobieres/responsabilites-paroissiales</t>
  </si>
  <si>
    <t>/paroisses/saint-michel-en-lauragais/accueil-paroisse</t>
  </si>
  <si>
    <t>/paroisses/saint-michel-en-lauragais/messes-du-mois-de-janvier-2018</t>
  </si>
  <si>
    <t>/paroisses/saint-michel-en-lauragais/guide-paroissial</t>
  </si>
  <si>
    <t>/paroisses/saint-michel-en-lauragais/messes-du-mois-de-mai-2018</t>
  </si>
  <si>
    <t>/paroisses/saint-michel-en-lauragais/concerts</t>
  </si>
  <si>
    <t>/paroisses/saint-dominique-en-lauragais/secretariat-paroissial</t>
  </si>
  <si>
    <t>/paroisses/st-jean-xxiii-en-razes/horaires-des-messes</t>
  </si>
  <si>
    <t>/paroisses/st-jean-xxiii-en-razes/le-secretariar</t>
  </si>
  <si>
    <t>/paroisses/st-jean-xxiii-en-razes/evenements-prochains</t>
  </si>
  <si>
    <t>/paroisses/st-jean-xxiii-en-razes/organisation-paroissiale</t>
  </si>
  <si>
    <t>/paroisses/st-jean-xxiii-en-razes/prieres-chretiennes</t>
  </si>
  <si>
    <t>/paroisses/st-jean-xxiii-en-razes/pastorale-jeunesse</t>
  </si>
  <si>
    <t>/paroisses/st-jean-xxiii-en-razes/pastorale-de-la-sante</t>
  </si>
  <si>
    <t>/paroisses/st-jean-xxiii-en-razes/planning-divers</t>
  </si>
  <si>
    <t>/paroisses/notre-dame-des-monts-de-la-haute-vallee/horaires-des-messes-dominicales</t>
  </si>
  <si>
    <t>/paroisses/notre-dame-des-monts-de-la-haute-vallee/adresses-utiles</t>
  </si>
  <si>
    <t>/paroisses/notre-dame-des-monts-de-la-haute-vallee/actualites</t>
  </si>
  <si>
    <t>/paroisses/notre-dame-des-monts-de-la-haute-vallee/tourisme-et-culture</t>
  </si>
  <si>
    <t>/paroisses/notre-dame-des-monts-de-la-haute-vallee/solidarite-pause-accueil</t>
  </si>
  <si>
    <t>/paroisses/notre-dame-des-monts-de-la-haute-vallee/catechese</t>
  </si>
  <si>
    <t>/ (accueil)</t>
  </si>
  <si>
    <t>/actualites</t>
  </si>
  <si>
    <t>total toutes pages confondues</t>
  </si>
  <si>
    <t>15/06/2018 au 01/01/2019</t>
  </si>
  <si>
    <t>/trouvez-votre-paroisse</t>
  </si>
  <si>
    <t>/paroisses/saint-roch-en-cabardes/certificat-de-bapteme</t>
  </si>
  <si>
    <t>/paroisses/saint-roch-en-cabardes/aumonerie</t>
  </si>
  <si>
    <t>/paroisses/notre-dame-en-minervois/fetes-et-processions/fete-des-saints-martyrs-de-caunes</t>
  </si>
  <si>
    <t>/paroisses/sainte-trinite-en-alaric/catechisme</t>
  </si>
  <si>
    <t>4 décembre 54 pages vues</t>
  </si>
  <si>
    <t>24 décembre 34 pages vues</t>
  </si>
  <si>
    <t>/paroisses/sainte-croix-en-narbonnais/etape-sur-le-chemin-de-compostelle</t>
  </si>
  <si>
    <t>/paroisses/notre-dame-de-la-clape/actualites</t>
  </si>
  <si>
    <t>/paroisses/notre-dame-de-la-clape/prochainement-dans-la-paroisse</t>
  </si>
  <si>
    <t>/paroisses/st-vincent-en-narbonnais/certificat-de-bapteme</t>
  </si>
  <si>
    <t>/paroisses/st-vincent-en-narbonnais/travaux</t>
  </si>
  <si>
    <t>/paroisses/st-vincent-en-narbonnais/secours-catholique</t>
  </si>
  <si>
    <t>/paroisses/st-vincent-en-narbonnais/horaires-du-mois-de-juin</t>
  </si>
  <si>
    <t>/paroisses/st-vincent-en-narbonnais/equipe-du-rosaire</t>
  </si>
  <si>
    <t>/paroisses/saints-pierre-et-paul-des-etangs/presentation-de-la-paroisse-1</t>
  </si>
  <si>
    <t>/paroisses/saints-pierre-et-paul-des-etangs/informations-pratiques</t>
  </si>
  <si>
    <t>/paroisses/saints-pierre-et-paul-des-etangs/monseigneur-planet-a-la-rencontre-des-jeunes-de-laumonerie-nga-et-des-futurs-confirmands</t>
  </si>
  <si>
    <t>/paroisses/saints-pierre-et-paul-des-etangs/pastorale-du-tourisme-eglises-et-chapelles-de-notre-paroisse</t>
  </si>
  <si>
    <t>/paroisses/saint-regis-en-lezignanais/liste-de-nos-24-clochers</t>
  </si>
  <si>
    <t>/paroisses/saint-regis-en-lezignanais/les-news-du-mois</t>
  </si>
  <si>
    <t>/paroisses/saint-regis-en-lezignanais/certificat-de-bapteme</t>
  </si>
  <si>
    <t>/paroisses/saint-regis-en-lezignanais/formations-2018-2019</t>
  </si>
  <si>
    <t>/paroisses/sainte-therese-en-corbieres/secretariat-paroissial-1/secretariat</t>
  </si>
  <si>
    <t>/paroisses/sainte-therese-en-corbieres/organisation-paroissiale-carte-des-communautes-chretiennes/carte-des-communautes-chretiennes</t>
  </si>
  <si>
    <t>/paroisses/sainte-therese-en-corbieres/secretariat-paroissial-1/notariat</t>
  </si>
  <si>
    <t>/paroisses/sainte-therese-en-corbieres/le-denier-de-leglise-catholique/le-denier-du-culte</t>
  </si>
  <si>
    <t>/paroisses/saint-michel-en-lauragais/album-photos</t>
  </si>
  <si>
    <t>/paroisses/saint-michel-en-lauragais/la-collegiale-a-700-ans</t>
  </si>
  <si>
    <t>/paroisses/saint-dominique-en-lauragais/horaires-et-lieu-des-messes</t>
  </si>
  <si>
    <t>/paroisses/saint-dominique-en-lauragais/jean-claude-bourdil-nouveau-diacre-du-diocese</t>
  </si>
  <si>
    <t>/paroisses/saint-dominique-en-lauragais/vingt-cinquieme-dimanche-du-temps-ordinaire-temps-ordinaire</t>
  </si>
  <si>
    <t>/paroisses/saint-dominique-en-lauragais/rencontre-oecumenique-du-6-octobre-2018</t>
  </si>
  <si>
    <t>/paroisses/st-jean-xxiii-en-razes/cycles-de-formation-pour-adultes</t>
  </si>
  <si>
    <t>/paroisses/st-jean-xxiii-en-razes/comment-aider-leglise-de-laude</t>
  </si>
  <si>
    <t>/paroisses/notre-dame-des-monts-de-la-haute-vallee/agenda</t>
  </si>
  <si>
    <t>/paroisses/notre-dame-des-monts-de-la-haute-vallee/sacrements</t>
  </si>
  <si>
    <t>/paroisses/notre-dame-des-monts-de-la-haute-vallee/communaute-de-lange-gardien</t>
  </si>
  <si>
    <t>/paroisses/notre-dame-des-monts-de-la-haute-vallee/pastorale-de-la-sante-aumonerie-des-malades</t>
  </si>
  <si>
    <t>/paroisses/notre-dame-des-monts-de-la-haute-vallee/mouvements-services</t>
  </si>
  <si>
    <t>Nombre de pages vues</t>
  </si>
  <si>
    <t>pages vues</t>
  </si>
  <si>
    <t xml:space="preserve">pages vues </t>
  </si>
  <si>
    <t>01/01/2019 au 01/07/2019</t>
  </si>
  <si>
    <t>session</t>
  </si>
  <si>
    <t>77,6% de nouveaux visiteurs</t>
  </si>
  <si>
    <t>79,8% nouveaux visiteurs</t>
  </si>
  <si>
    <t>81,8% nouveaux visiteurs</t>
  </si>
  <si>
    <t>25 mars 59 pages vues</t>
  </si>
  <si>
    <t>13 avril 116 pages vues</t>
  </si>
  <si>
    <t>20 avril 111 pages vues</t>
  </si>
  <si>
    <t>par jour, en moyenne entre 3 et 116 vues sur la page</t>
  </si>
  <si>
    <t>*</t>
  </si>
  <si>
    <t>/paroisses/saint-roch-en-cabardes/agenda</t>
  </si>
  <si>
    <t>4 mars 95 pages vues</t>
  </si>
  <si>
    <t>13 avril 91 pages vues</t>
  </si>
  <si>
    <t>21 avril 79 pages vues</t>
  </si>
  <si>
    <t>par jour, en moyenne entre 4 et 95 pages vues</t>
  </si>
  <si>
    <t>par jour, en moyenne entre 1 et 66 pages vues</t>
  </si>
  <si>
    <t>8 avril 66 pages vues</t>
  </si>
  <si>
    <t>13 avril 49 pages vues</t>
  </si>
  <si>
    <t>/paroisses/sainte-trinite-en-alaric/evenements-a-venir</t>
  </si>
  <si>
    <t>/paroisses/sainte-trinite-en-alaric/le-patrimoine-de-la-paroisse</t>
  </si>
  <si>
    <t>/paroisses/sainte-trinite-en-alaric/evenements-passes</t>
  </si>
  <si>
    <t>par jour, en moyenne entre 2 et 168 pages vues</t>
  </si>
  <si>
    <t>14 avril 118 pages vues</t>
  </si>
  <si>
    <t>18 avril 126 pages vues</t>
  </si>
  <si>
    <t xml:space="preserve">16 mai 168 pages vues </t>
  </si>
  <si>
    <t>20 mai 108 pages vues</t>
  </si>
  <si>
    <t>/paroisses/sainte-croix-en-narbonnais/concerts-dorgue-saison-2019</t>
  </si>
  <si>
    <t>par jour, en moyenne entre 7 et 168 pages vues</t>
  </si>
  <si>
    <t>10 avril 80 pages vues</t>
  </si>
  <si>
    <t>17 avril 119 pages vues</t>
  </si>
  <si>
    <t>20 avril 168 pages vues</t>
  </si>
  <si>
    <t>/paroisses/notre-dame-de-la-clape/triduum-pascal</t>
  </si>
  <si>
    <t>/paroisses/notre-dame-de-la-clape/20-avril-vigile-pascale</t>
  </si>
  <si>
    <t>/paroisses/notre-dame-de-la-clape/retrospective</t>
  </si>
  <si>
    <t>/paroisses/notre-dame-de-la-clape/mariage-1</t>
  </si>
  <si>
    <t>/paroisses/notre-dame-de-la-clape/les-saint-au-jour-le-jour</t>
  </si>
  <si>
    <t>/paroisses/notre-dame-de-la-clape/a-venir-dans-la-paroisse</t>
  </si>
  <si>
    <t>/paroisses/notre-dame-de-la-clape/fete-de-la-paques-resurrection-du-seigneur-1</t>
  </si>
  <si>
    <t>par jour, en moyenne entre 5 et 357 pages vues</t>
  </si>
  <si>
    <t>17 mai 357 pages vues</t>
  </si>
  <si>
    <t>23 mai 215 pages vues</t>
  </si>
  <si>
    <t>8 juin 306 pages vues</t>
  </si>
  <si>
    <t>/paroisses/st-vincent-en-narbonnais/horaires-des-messes</t>
  </si>
  <si>
    <t>/paroisses/st-vincent-en-narbonnais/nos-eglises</t>
  </si>
  <si>
    <t>/paroisses/st-vincent-en-narbonnais/horaires-du-mois-davril</t>
  </si>
  <si>
    <t>/paroisses/st-vincent-en-narbonnais/horaires-de-mois-de-mai</t>
  </si>
  <si>
    <t>/paroisses/st-vincent-en-narbonnais/horaires-du-mois-de-mars</t>
  </si>
  <si>
    <t>/paroisses/st-vincent-en-narbonnais/eglise-douveillan-4</t>
  </si>
  <si>
    <t>/paroisses/st-vincent-en-narbonnais/horaires-du-mois-de-janvier</t>
  </si>
  <si>
    <t>/paroisses/st-vincent-en-narbonnais/horaires-du-mois-de-fevrier</t>
  </si>
  <si>
    <t>par jour, en moyenne entre 1 et 191 pages vues</t>
  </si>
  <si>
    <t>21 mars 191 pages vues</t>
  </si>
  <si>
    <t>24 mars 135 pages vues</t>
  </si>
  <si>
    <t>1er juillet 129 pages vues</t>
  </si>
  <si>
    <t>/paroisses/saints-pierre-et-paul-des-etangs/bulletin-paroissial-ndeg-212-mars-avril-2019</t>
  </si>
  <si>
    <t>/paroisses/saints-pierre-et-paul-des-etangs/guide-paroissial-2019</t>
  </si>
  <si>
    <t>par jour, en moyenne entre 1 et 32 pages vues</t>
  </si>
  <si>
    <t>20 février 30 pages vues</t>
  </si>
  <si>
    <t>1er mars 32 pages vues</t>
  </si>
  <si>
    <t>25 juin 27 pages vues</t>
  </si>
  <si>
    <t>/paroisses/saint-regis-en-lezignanais/nuit-de-st-just-et-st-pasteur</t>
  </si>
  <si>
    <t>/paroisses/saint-regis-en-lezignanais/album-photos-vigile-pascale-paques-2019</t>
  </si>
  <si>
    <t>/paroisses/saint-regis-en-lezignanais/les-rencontres-importantes-de-lete</t>
  </si>
  <si>
    <t>par jour, en moyenne entre 6 et 294 pages vues</t>
  </si>
  <si>
    <t>5 mai 212 pages vues</t>
  </si>
  <si>
    <t>11 juin 294 pages vues</t>
  </si>
  <si>
    <t>18 juin 156 pages vues</t>
  </si>
  <si>
    <t>27 juin 216 pages vues</t>
  </si>
  <si>
    <t>/paroisses/sainte-therese-en-cobieres/retrospective-de-toute-lannee-liturgique-precedente/retrospective-année-2019</t>
  </si>
  <si>
    <t>/paroisses/sainte-therese-en-corbieres/catechese-aumonerie/</t>
  </si>
  <si>
    <t>par jour, en moyenne entre 2 et 67 pages vues</t>
  </si>
  <si>
    <t>3 janvier 67 pages vues</t>
  </si>
  <si>
    <t>24 avril 56 pages vues</t>
  </si>
  <si>
    <t>30 mai 62 pages vues</t>
  </si>
  <si>
    <t>5 juin 52 pages vues</t>
  </si>
  <si>
    <t>/paroisses/saint-michel-en-lauragais/messes-du-mois-de-decembre-2017</t>
  </si>
  <si>
    <t>/paroisses/saint-michel-en-lauragais/essai</t>
  </si>
  <si>
    <t>par jour, en moyenne entre 7 et 145 pages vues</t>
  </si>
  <si>
    <t>5 février 145 pages vues</t>
  </si>
  <si>
    <t>5 avril 95 pages vues</t>
  </si>
  <si>
    <t>18 avril 93 pages vues</t>
  </si>
  <si>
    <t>01/01/2019 au 01/07/20191743</t>
  </si>
  <si>
    <t>/paroisses/saint-dominique-en-lauragais/secours-catholique-de-bram</t>
  </si>
  <si>
    <t>par jour, en moyenne entre 3 et 64 pages vues</t>
  </si>
  <si>
    <t>11 mars 64 pages vues</t>
  </si>
  <si>
    <t>18 avril 35 pages vues</t>
  </si>
  <si>
    <t>3 mai 36 pages vues</t>
  </si>
  <si>
    <t>31 mai 32 pages vues</t>
  </si>
  <si>
    <t>/paroisses/st-jean-xxiii-en-razes/conseil-paroissial-de-la-solidarite</t>
  </si>
  <si>
    <t>/paroisses/st-jean-xxiii-en-razes/concert-ces-ames-1</t>
  </si>
  <si>
    <t>par jour, en moyenne entre 3 et 213  pages vues</t>
  </si>
  <si>
    <t>20 mars 141 pages vues</t>
  </si>
  <si>
    <t>20 avril 213 pages vues</t>
  </si>
  <si>
    <t>8 juin 107 pages vues</t>
  </si>
  <si>
    <t>par jour, en moyenne entre 2 et 139 pages vues</t>
  </si>
  <si>
    <t>2 avril 139 pages vues</t>
  </si>
  <si>
    <t>13 avril 106 pages vues</t>
  </si>
  <si>
    <t>20 avril 88 pages vues</t>
  </si>
  <si>
    <t>27 avril 78 pages vues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</si>
</sst>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5C9C"/>
      <name val="Roboto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0" fontId="0" fillId="0" borderId="0" xfId="0" applyNumberFormat="1"/>
    <xf numFmtId="16" fontId="0" fillId="0" borderId="0" xfId="0" applyNumberFormat="1"/>
    <xf numFmtId="14" fontId="1" fillId="0" borderId="0" xfId="0" applyNumberFormat="1" applyFont="1"/>
    <xf numFmtId="0" fontId="1" fillId="0" borderId="0" xfId="0" applyFont="1"/>
    <xf numFmtId="0" fontId="2" fillId="0" borderId="0" xfId="0" applyFont="1"/>
    <xf numFmtId="0" fontId="2" fillId="2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workbookViewId="0">
      <selection activeCell="B13" sqref="B13"/>
    </sheetView>
  </sheetViews>
  <sheetFormatPr baseColWidth="10" defaultRowHeight="15" x14ac:dyDescent="0.25"/>
  <cols>
    <col min="1" max="1" width="50.85546875" bestFit="1" customWidth="1"/>
    <col min="2" max="2" width="23.7109375" bestFit="1" customWidth="1"/>
    <col min="3" max="3" width="20.28515625" bestFit="1" customWidth="1"/>
    <col min="6" max="6" width="11.7109375" customWidth="1"/>
    <col min="7" max="7" width="20.28515625" bestFit="1" customWidth="1"/>
    <col min="8" max="8" width="16.7109375" customWidth="1"/>
    <col min="9" max="9" width="20.28515625" bestFit="1" customWidth="1"/>
  </cols>
  <sheetData>
    <row r="1" spans="1:9" x14ac:dyDescent="0.25">
      <c r="B1" s="3" t="s">
        <v>146</v>
      </c>
      <c r="F1" s="4" t="s">
        <v>0</v>
      </c>
      <c r="H1" s="3" t="s">
        <v>102</v>
      </c>
    </row>
    <row r="2" spans="1:9" x14ac:dyDescent="0.25">
      <c r="A2" t="s">
        <v>1</v>
      </c>
      <c r="B2" t="s">
        <v>2</v>
      </c>
      <c r="C2" t="s">
        <v>4</v>
      </c>
      <c r="F2" t="s">
        <v>2</v>
      </c>
      <c r="G2" t="s">
        <v>4</v>
      </c>
      <c r="H2" t="s">
        <v>2</v>
      </c>
      <c r="I2" t="s">
        <v>4</v>
      </c>
    </row>
    <row r="3" spans="1:9" x14ac:dyDescent="0.25">
      <c r="A3" t="s">
        <v>99</v>
      </c>
      <c r="B3">
        <v>11840</v>
      </c>
      <c r="C3">
        <v>7386</v>
      </c>
      <c r="F3">
        <v>13753</v>
      </c>
      <c r="G3">
        <v>8114</v>
      </c>
      <c r="H3">
        <v>13180</v>
      </c>
      <c r="I3">
        <v>8114</v>
      </c>
    </row>
    <row r="4" spans="1:9" x14ac:dyDescent="0.25">
      <c r="A4" t="s">
        <v>5</v>
      </c>
      <c r="B4">
        <v>58007</v>
      </c>
      <c r="C4">
        <v>37332</v>
      </c>
      <c r="F4">
        <f>2632+41160</f>
        <v>43792</v>
      </c>
      <c r="G4">
        <f>1595+25414</f>
        <v>27009</v>
      </c>
      <c r="H4">
        <v>56584</v>
      </c>
      <c r="I4">
        <v>38126</v>
      </c>
    </row>
    <row r="5" spans="1:9" x14ac:dyDescent="0.25">
      <c r="A5" t="s">
        <v>6</v>
      </c>
      <c r="B5">
        <v>6619</v>
      </c>
      <c r="C5">
        <v>3674</v>
      </c>
      <c r="F5">
        <f>2425+4827</f>
        <v>7252</v>
      </c>
      <c r="G5">
        <f>943+2302</f>
        <v>3245</v>
      </c>
      <c r="H5">
        <v>7021</v>
      </c>
      <c r="I5">
        <v>3730</v>
      </c>
    </row>
    <row r="6" spans="1:9" x14ac:dyDescent="0.25">
      <c r="A6" t="s">
        <v>19</v>
      </c>
      <c r="B6">
        <v>5319</v>
      </c>
      <c r="C6">
        <v>3824</v>
      </c>
      <c r="F6">
        <f>1712+2909</f>
        <v>4621</v>
      </c>
      <c r="G6">
        <f>910+2194</f>
        <v>3104</v>
      </c>
      <c r="H6">
        <v>6458</v>
      </c>
      <c r="I6">
        <v>4434</v>
      </c>
    </row>
    <row r="7" spans="1:9" x14ac:dyDescent="0.25">
      <c r="A7" t="s">
        <v>10</v>
      </c>
      <c r="B7">
        <v>5682</v>
      </c>
      <c r="C7">
        <v>3770</v>
      </c>
      <c r="F7">
        <f>1009+2688</f>
        <v>3697</v>
      </c>
      <c r="G7">
        <f>530+2084</f>
        <v>2614</v>
      </c>
      <c r="H7">
        <v>6221</v>
      </c>
      <c r="I7">
        <v>4068</v>
      </c>
    </row>
    <row r="8" spans="1:9" x14ac:dyDescent="0.25">
      <c r="A8" t="s">
        <v>7</v>
      </c>
      <c r="B8">
        <v>8203</v>
      </c>
      <c r="C8">
        <v>4693</v>
      </c>
      <c r="F8">
        <v>4073</v>
      </c>
      <c r="G8">
        <f>809+1482</f>
        <v>2291</v>
      </c>
      <c r="H8">
        <v>6024</v>
      </c>
      <c r="I8">
        <v>4114</v>
      </c>
    </row>
    <row r="9" spans="1:9" x14ac:dyDescent="0.25">
      <c r="A9" t="s">
        <v>8</v>
      </c>
      <c r="B9">
        <v>5687</v>
      </c>
      <c r="C9">
        <v>3849</v>
      </c>
      <c r="F9">
        <v>4337</v>
      </c>
      <c r="G9">
        <f>899+1891</f>
        <v>2790</v>
      </c>
      <c r="H9">
        <v>5674</v>
      </c>
      <c r="I9">
        <v>3688</v>
      </c>
    </row>
    <row r="10" spans="1:9" x14ac:dyDescent="0.25">
      <c r="A10" t="s">
        <v>9</v>
      </c>
      <c r="B10">
        <v>4264</v>
      </c>
      <c r="C10">
        <v>3147</v>
      </c>
      <c r="F10">
        <v>3339</v>
      </c>
      <c r="G10">
        <v>2436</v>
      </c>
      <c r="H10">
        <v>3759</v>
      </c>
      <c r="I10">
        <v>2798</v>
      </c>
    </row>
    <row r="11" spans="1:9" x14ac:dyDescent="0.25">
      <c r="A11" t="s">
        <v>11</v>
      </c>
      <c r="B11">
        <v>3742</v>
      </c>
      <c r="C11">
        <v>2777</v>
      </c>
      <c r="F11">
        <f>986+1596</f>
        <v>2582</v>
      </c>
      <c r="G11">
        <f>571+1260</f>
        <v>1831</v>
      </c>
      <c r="H11">
        <v>3625</v>
      </c>
      <c r="I11">
        <v>2499</v>
      </c>
    </row>
    <row r="12" spans="1:9" x14ac:dyDescent="0.25">
      <c r="A12" t="s">
        <v>16</v>
      </c>
      <c r="B12">
        <v>1873</v>
      </c>
      <c r="C12">
        <v>1135</v>
      </c>
      <c r="F12">
        <v>2655</v>
      </c>
      <c r="G12">
        <f>360+920</f>
        <v>1280</v>
      </c>
      <c r="H12">
        <v>2743</v>
      </c>
      <c r="I12">
        <v>1495</v>
      </c>
    </row>
    <row r="13" spans="1:9" x14ac:dyDescent="0.25">
      <c r="A13" t="s">
        <v>14</v>
      </c>
      <c r="B13">
        <v>3069</v>
      </c>
      <c r="C13">
        <v>2170</v>
      </c>
      <c r="F13">
        <v>1583</v>
      </c>
      <c r="G13">
        <f>454+601</f>
        <v>1055</v>
      </c>
      <c r="H13">
        <v>2593</v>
      </c>
      <c r="I13">
        <v>1812</v>
      </c>
    </row>
    <row r="14" spans="1:9" x14ac:dyDescent="0.25">
      <c r="A14" t="s">
        <v>12</v>
      </c>
      <c r="B14">
        <v>2547</v>
      </c>
      <c r="C14">
        <v>1417</v>
      </c>
      <c r="F14">
        <f>869+930</f>
        <v>1799</v>
      </c>
      <c r="G14">
        <f>417+600</f>
        <v>1017</v>
      </c>
      <c r="H14">
        <v>2381</v>
      </c>
      <c r="I14">
        <v>1284</v>
      </c>
    </row>
    <row r="15" spans="1:9" x14ac:dyDescent="0.25">
      <c r="A15" t="s">
        <v>15</v>
      </c>
      <c r="B15">
        <v>2100</v>
      </c>
      <c r="C15">
        <v>1398</v>
      </c>
      <c r="F15">
        <v>1541</v>
      </c>
      <c r="G15">
        <f>491+471</f>
        <v>962</v>
      </c>
      <c r="H15">
        <v>2369</v>
      </c>
      <c r="I15">
        <v>1599</v>
      </c>
    </row>
    <row r="16" spans="1:9" x14ac:dyDescent="0.25">
      <c r="A16" t="s">
        <v>13</v>
      </c>
      <c r="B16">
        <v>3176</v>
      </c>
      <c r="C16">
        <v>1690</v>
      </c>
      <c r="F16">
        <v>1586</v>
      </c>
      <c r="G16">
        <f>509+557</f>
        <v>1066</v>
      </c>
      <c r="H16">
        <v>1989</v>
      </c>
      <c r="I16">
        <v>1186</v>
      </c>
    </row>
    <row r="17" spans="1:9" x14ac:dyDescent="0.25">
      <c r="A17" t="s">
        <v>17</v>
      </c>
      <c r="B17">
        <v>1743</v>
      </c>
      <c r="C17">
        <v>1200</v>
      </c>
      <c r="F17">
        <v>1336</v>
      </c>
      <c r="G17">
        <f>396+511</f>
        <v>907</v>
      </c>
      <c r="H17">
        <v>1823</v>
      </c>
      <c r="I17">
        <v>1151</v>
      </c>
    </row>
    <row r="18" spans="1:9" x14ac:dyDescent="0.25">
      <c r="A18" t="s">
        <v>18</v>
      </c>
      <c r="B18">
        <v>869</v>
      </c>
      <c r="C18">
        <v>638</v>
      </c>
      <c r="F18">
        <v>1204</v>
      </c>
      <c r="G18">
        <f>295+545</f>
        <v>840</v>
      </c>
      <c r="H18">
        <v>1104</v>
      </c>
      <c r="I18">
        <v>828</v>
      </c>
    </row>
    <row r="19" spans="1:9" x14ac:dyDescent="0.25">
      <c r="A19" t="s">
        <v>100</v>
      </c>
      <c r="B19">
        <v>11134</v>
      </c>
      <c r="C19">
        <v>9289</v>
      </c>
      <c r="F19">
        <v>16377</v>
      </c>
      <c r="G19">
        <v>13636</v>
      </c>
      <c r="H19">
        <v>12237</v>
      </c>
      <c r="I19">
        <v>9865</v>
      </c>
    </row>
    <row r="20" spans="1:9" x14ac:dyDescent="0.25">
      <c r="A20" t="s">
        <v>103</v>
      </c>
      <c r="B20">
        <v>3221</v>
      </c>
      <c r="C20">
        <v>2026</v>
      </c>
      <c r="F20">
        <v>2379</v>
      </c>
      <c r="G20">
        <v>1576</v>
      </c>
      <c r="H20">
        <v>3136</v>
      </c>
      <c r="I20">
        <v>1887</v>
      </c>
    </row>
    <row r="21" spans="1:9" x14ac:dyDescent="0.25">
      <c r="A21" t="s">
        <v>101</v>
      </c>
      <c r="B21">
        <v>107786</v>
      </c>
      <c r="C21">
        <v>74239</v>
      </c>
      <c r="F21">
        <v>100952</v>
      </c>
      <c r="G21">
        <v>69180</v>
      </c>
      <c r="H21">
        <v>107330</v>
      </c>
      <c r="I21">
        <v>73872</v>
      </c>
    </row>
    <row r="22" spans="1:9" x14ac:dyDescent="0.25">
      <c r="H22" s="1"/>
    </row>
    <row r="23" spans="1:9" x14ac:dyDescent="0.25">
      <c r="A23" t="s">
        <v>33</v>
      </c>
      <c r="B23" s="7" t="s">
        <v>35</v>
      </c>
      <c r="C23" s="7" t="s">
        <v>36</v>
      </c>
      <c r="D23" s="7" t="s">
        <v>147</v>
      </c>
      <c r="F23" s="7" t="s">
        <v>35</v>
      </c>
      <c r="G23" s="7" t="s">
        <v>36</v>
      </c>
      <c r="H23" s="7" t="s">
        <v>35</v>
      </c>
      <c r="I23" s="7" t="s">
        <v>36</v>
      </c>
    </row>
    <row r="24" spans="1:9" x14ac:dyDescent="0.25">
      <c r="A24" t="s">
        <v>34</v>
      </c>
      <c r="B24">
        <v>16521</v>
      </c>
      <c r="C24">
        <v>15646</v>
      </c>
      <c r="D24">
        <v>27053</v>
      </c>
      <c r="E24" t="s">
        <v>150</v>
      </c>
      <c r="F24">
        <v>16183</v>
      </c>
      <c r="G24">
        <v>15611</v>
      </c>
      <c r="H24">
        <v>16631</v>
      </c>
      <c r="I24">
        <v>15798</v>
      </c>
    </row>
    <row r="25" spans="1:9" x14ac:dyDescent="0.25">
      <c r="A25" t="s">
        <v>37</v>
      </c>
      <c r="B25">
        <f>B24-(B26+B27)</f>
        <v>9283</v>
      </c>
      <c r="C25">
        <f>C24-(C26+C27)</f>
        <v>8831</v>
      </c>
      <c r="D25">
        <f>D24-(D26+D27)</f>
        <v>15580</v>
      </c>
      <c r="F25">
        <v>8707</v>
      </c>
      <c r="G25">
        <v>8356</v>
      </c>
      <c r="H25">
        <f>H24-(H26+H27)</f>
        <v>9791</v>
      </c>
      <c r="I25">
        <f>I24-(I26+I27)</f>
        <v>9263</v>
      </c>
    </row>
    <row r="26" spans="1:9" x14ac:dyDescent="0.25">
      <c r="A26" t="s">
        <v>38</v>
      </c>
      <c r="B26">
        <v>5963</v>
      </c>
      <c r="C26">
        <v>5647</v>
      </c>
      <c r="D26">
        <v>9231</v>
      </c>
      <c r="E26" t="s">
        <v>149</v>
      </c>
      <c r="F26">
        <v>5989</v>
      </c>
      <c r="G26">
        <v>5856</v>
      </c>
      <c r="H26">
        <v>5533</v>
      </c>
      <c r="I26">
        <v>5313</v>
      </c>
    </row>
    <row r="27" spans="1:9" x14ac:dyDescent="0.25">
      <c r="A27" t="s">
        <v>39</v>
      </c>
      <c r="B27">
        <v>1275</v>
      </c>
      <c r="C27">
        <v>1168</v>
      </c>
      <c r="D27">
        <v>2242</v>
      </c>
      <c r="E27" t="s">
        <v>148</v>
      </c>
      <c r="F27">
        <v>1445</v>
      </c>
      <c r="G27">
        <v>1399</v>
      </c>
      <c r="H27">
        <v>1307</v>
      </c>
      <c r="I27">
        <v>1222</v>
      </c>
    </row>
    <row r="29" spans="1:9" x14ac:dyDescent="0.25">
      <c r="A29" t="s">
        <v>143</v>
      </c>
      <c r="B29" t="s">
        <v>144</v>
      </c>
      <c r="F29" t="s">
        <v>144</v>
      </c>
      <c r="H29" t="s">
        <v>145</v>
      </c>
    </row>
    <row r="30" spans="1:9" x14ac:dyDescent="0.25">
      <c r="A30" t="s">
        <v>34</v>
      </c>
      <c r="B30">
        <v>107786</v>
      </c>
      <c r="F30">
        <v>100952</v>
      </c>
      <c r="H30">
        <v>107330</v>
      </c>
    </row>
    <row r="31" spans="1:9" x14ac:dyDescent="0.25">
      <c r="A31" t="s">
        <v>37</v>
      </c>
      <c r="B31">
        <f>B30-(B32+B33)</f>
        <v>75169</v>
      </c>
      <c r="F31">
        <f>F30-(F32+F33)</f>
        <v>76012</v>
      </c>
      <c r="H31">
        <f>H30-(H32+H33)</f>
        <v>77273</v>
      </c>
    </row>
    <row r="32" spans="1:9" x14ac:dyDescent="0.25">
      <c r="A32" t="s">
        <v>38</v>
      </c>
      <c r="B32">
        <v>23838</v>
      </c>
      <c r="F32">
        <v>17782</v>
      </c>
      <c r="H32">
        <v>21433</v>
      </c>
    </row>
    <row r="33" spans="1:8" x14ac:dyDescent="0.25">
      <c r="A33" t="s">
        <v>39</v>
      </c>
      <c r="B33">
        <v>8779</v>
      </c>
      <c r="F33">
        <v>7158</v>
      </c>
      <c r="H33">
        <v>8624</v>
      </c>
    </row>
  </sheetData>
  <sortState ref="A7:I20">
    <sortCondition descending="1" ref="H7:H20"/>
  </sortState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D29" sqref="D29"/>
    </sheetView>
  </sheetViews>
  <sheetFormatPr baseColWidth="10" defaultRowHeight="15" x14ac:dyDescent="0.25"/>
  <cols>
    <col min="1" max="1" width="67.7109375" customWidth="1"/>
    <col min="2" max="2" width="14.5703125" customWidth="1"/>
    <col min="3" max="3" width="14" customWidth="1"/>
    <col min="4" max="4" width="29.140625" bestFit="1" customWidth="1"/>
  </cols>
  <sheetData>
    <row r="1" spans="1:4" x14ac:dyDescent="0.25">
      <c r="A1" s="3" t="s">
        <v>146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6</v>
      </c>
      <c r="B3">
        <v>6619</v>
      </c>
      <c r="C3">
        <v>3674</v>
      </c>
      <c r="D3" s="1">
        <v>3.6111111111111115E-2</v>
      </c>
    </row>
    <row r="4" spans="1:4" x14ac:dyDescent="0.25">
      <c r="A4" t="s">
        <v>63</v>
      </c>
      <c r="B4">
        <v>804</v>
      </c>
      <c r="C4">
        <v>434</v>
      </c>
      <c r="D4" s="1">
        <v>5.347222222222222E-2</v>
      </c>
    </row>
    <row r="5" spans="1:4" x14ac:dyDescent="0.25">
      <c r="A5" t="s">
        <v>64</v>
      </c>
      <c r="B5">
        <v>334</v>
      </c>
      <c r="C5">
        <v>211</v>
      </c>
      <c r="D5" s="1">
        <v>2.6388888888888889E-2</v>
      </c>
    </row>
    <row r="6" spans="1:4" x14ac:dyDescent="0.25">
      <c r="A6" t="s">
        <v>65</v>
      </c>
      <c r="B6">
        <v>448</v>
      </c>
      <c r="C6">
        <v>300</v>
      </c>
      <c r="D6" s="1">
        <v>6.0416666666666667E-2</v>
      </c>
    </row>
    <row r="7" spans="1:4" x14ac:dyDescent="0.25">
      <c r="A7" t="s">
        <v>66</v>
      </c>
      <c r="B7">
        <v>148</v>
      </c>
      <c r="C7">
        <v>79</v>
      </c>
      <c r="D7" s="1">
        <v>4.7916666666666663E-2</v>
      </c>
    </row>
    <row r="8" spans="1:4" x14ac:dyDescent="0.25">
      <c r="A8" t="s">
        <v>67</v>
      </c>
      <c r="B8">
        <v>429</v>
      </c>
      <c r="C8">
        <v>365</v>
      </c>
      <c r="D8" s="1">
        <v>8.2638888888888887E-2</v>
      </c>
    </row>
    <row r="9" spans="1:4" x14ac:dyDescent="0.25">
      <c r="A9" t="s">
        <v>69</v>
      </c>
      <c r="B9">
        <v>36</v>
      </c>
      <c r="C9">
        <v>24</v>
      </c>
      <c r="D9" s="1">
        <v>2.1527777777777781E-2</v>
      </c>
    </row>
    <row r="10" spans="1:4" x14ac:dyDescent="0.25">
      <c r="A10" t="s">
        <v>122</v>
      </c>
      <c r="B10">
        <v>141</v>
      </c>
      <c r="C10">
        <v>85</v>
      </c>
      <c r="D10" s="1">
        <v>2.6388888888888889E-2</v>
      </c>
    </row>
    <row r="11" spans="1:4" x14ac:dyDescent="0.25">
      <c r="A11" t="s">
        <v>123</v>
      </c>
      <c r="B11">
        <v>187</v>
      </c>
      <c r="C11">
        <v>102</v>
      </c>
      <c r="D11" s="1">
        <v>2.2222222222222223E-2</v>
      </c>
    </row>
    <row r="12" spans="1:4" x14ac:dyDescent="0.25">
      <c r="A12" t="s">
        <v>72</v>
      </c>
      <c r="B12">
        <v>178</v>
      </c>
      <c r="C12">
        <v>76</v>
      </c>
      <c r="D12" s="1">
        <v>4.8611111111111112E-2</v>
      </c>
    </row>
    <row r="13" spans="1:4" x14ac:dyDescent="0.25">
      <c r="A13" t="s">
        <v>124</v>
      </c>
      <c r="B13">
        <v>100</v>
      </c>
      <c r="C13">
        <v>69</v>
      </c>
      <c r="D13" s="1">
        <v>6.8749999999999992E-2</v>
      </c>
    </row>
    <row r="14" spans="1:4" x14ac:dyDescent="0.25">
      <c r="A14" t="s">
        <v>68</v>
      </c>
      <c r="B14">
        <v>87</v>
      </c>
      <c r="C14">
        <v>51</v>
      </c>
      <c r="D14" s="1">
        <v>2.5694444444444447E-2</v>
      </c>
    </row>
    <row r="15" spans="1:4" x14ac:dyDescent="0.25">
      <c r="A15" t="s">
        <v>70</v>
      </c>
      <c r="B15">
        <v>85</v>
      </c>
      <c r="C15">
        <v>43</v>
      </c>
      <c r="D15" s="1">
        <v>6.1111111111111116E-2</v>
      </c>
    </row>
    <row r="16" spans="1:4" x14ac:dyDescent="0.25">
      <c r="A16" t="s">
        <v>71</v>
      </c>
      <c r="B16">
        <v>35</v>
      </c>
      <c r="C16">
        <v>23</v>
      </c>
      <c r="D16" s="1">
        <v>1.5277777777777777E-2</v>
      </c>
    </row>
    <row r="17" spans="1:4" x14ac:dyDescent="0.25">
      <c r="A17" t="s">
        <v>125</v>
      </c>
      <c r="B17">
        <v>52</v>
      </c>
      <c r="C17">
        <v>26</v>
      </c>
      <c r="D17" s="1">
        <v>4.2361111111111106E-2</v>
      </c>
    </row>
    <row r="18" spans="1:4" x14ac:dyDescent="0.25">
      <c r="A18" t="s">
        <v>206</v>
      </c>
      <c r="B18">
        <v>174</v>
      </c>
      <c r="C18">
        <v>114</v>
      </c>
      <c r="D18" s="1">
        <v>4.3055555555555562E-2</v>
      </c>
    </row>
    <row r="19" spans="1:4" x14ac:dyDescent="0.25">
      <c r="A19" t="s">
        <v>207</v>
      </c>
      <c r="B19">
        <v>133</v>
      </c>
      <c r="C19">
        <v>81</v>
      </c>
      <c r="D19" s="1">
        <v>5.9722222222222225E-2</v>
      </c>
    </row>
    <row r="20" spans="1:4" x14ac:dyDescent="0.25">
      <c r="A20" t="s">
        <v>208</v>
      </c>
      <c r="B20">
        <v>106</v>
      </c>
      <c r="C20">
        <v>44</v>
      </c>
      <c r="D20" s="1">
        <v>3.3333333333333333E-2</v>
      </c>
    </row>
    <row r="21" spans="1:4" x14ac:dyDescent="0.25">
      <c r="A21" t="s">
        <v>125</v>
      </c>
      <c r="B21">
        <v>56</v>
      </c>
      <c r="C21">
        <v>38</v>
      </c>
      <c r="D21" s="1">
        <v>4.6527777777777779E-2</v>
      </c>
    </row>
    <row r="22" spans="1:4" x14ac:dyDescent="0.25">
      <c r="A22" s="6"/>
    </row>
    <row r="23" spans="1:4" x14ac:dyDescent="0.25">
      <c r="A23" t="s">
        <v>31</v>
      </c>
      <c r="B23">
        <v>6619</v>
      </c>
    </row>
    <row r="24" spans="1:4" x14ac:dyDescent="0.25">
      <c r="A24" t="s">
        <v>41</v>
      </c>
      <c r="B24">
        <f>B23-(B25+B26)</f>
        <v>5363</v>
      </c>
    </row>
    <row r="25" spans="1:4" x14ac:dyDescent="0.25">
      <c r="A25" t="s">
        <v>40</v>
      </c>
      <c r="B25">
        <v>832</v>
      </c>
    </row>
    <row r="26" spans="1:4" x14ac:dyDescent="0.25">
      <c r="A26" t="s">
        <v>32</v>
      </c>
      <c r="B26">
        <v>424</v>
      </c>
    </row>
    <row r="28" spans="1:4" x14ac:dyDescent="0.25">
      <c r="A28" t="s">
        <v>209</v>
      </c>
    </row>
    <row r="29" spans="1:4" x14ac:dyDescent="0.25">
      <c r="A29" t="s">
        <v>30</v>
      </c>
    </row>
    <row r="30" spans="1:4" x14ac:dyDescent="0.25">
      <c r="A30" t="s">
        <v>210</v>
      </c>
    </row>
    <row r="31" spans="1:4" x14ac:dyDescent="0.25">
      <c r="A31" t="s">
        <v>211</v>
      </c>
    </row>
    <row r="32" spans="1:4" x14ac:dyDescent="0.25">
      <c r="A32" t="s">
        <v>212</v>
      </c>
    </row>
    <row r="33" spans="1:1" x14ac:dyDescent="0.25">
      <c r="A33" t="s">
        <v>213</v>
      </c>
    </row>
  </sheetData>
  <sortState ref="A3:D17">
    <sortCondition descending="1" ref="B3:B17"/>
  </sortState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B21" sqref="B21"/>
    </sheetView>
  </sheetViews>
  <sheetFormatPr baseColWidth="10" defaultRowHeight="15" x14ac:dyDescent="0.25"/>
  <cols>
    <col min="1" max="1" width="115" bestFit="1" customWidth="1"/>
    <col min="2" max="2" width="14.28515625" customWidth="1"/>
    <col min="3" max="3" width="14.7109375" customWidth="1"/>
    <col min="4" max="4" width="29.140625" bestFit="1" customWidth="1"/>
  </cols>
  <sheetData>
    <row r="1" spans="1:5" x14ac:dyDescent="0.25">
      <c r="A1" s="3" t="s">
        <v>146</v>
      </c>
    </row>
    <row r="2" spans="1:5" x14ac:dyDescent="0.25">
      <c r="B2" t="s">
        <v>2</v>
      </c>
      <c r="C2" t="s">
        <v>4</v>
      </c>
      <c r="D2" t="s">
        <v>3</v>
      </c>
    </row>
    <row r="3" spans="1:5" x14ac:dyDescent="0.25">
      <c r="A3" t="s">
        <v>16</v>
      </c>
      <c r="B3">
        <v>1873</v>
      </c>
      <c r="C3">
        <v>1135</v>
      </c>
      <c r="D3" s="1">
        <v>2.9166666666666664E-2</v>
      </c>
    </row>
    <row r="4" spans="1:5" x14ac:dyDescent="0.25">
      <c r="A4" t="s">
        <v>73</v>
      </c>
      <c r="B4">
        <v>312</v>
      </c>
      <c r="C4">
        <v>161</v>
      </c>
      <c r="D4" s="1">
        <v>4.0972222222222222E-2</v>
      </c>
      <c r="E4" t="s">
        <v>155</v>
      </c>
    </row>
    <row r="5" spans="1:5" x14ac:dyDescent="0.25">
      <c r="A5" t="s">
        <v>214</v>
      </c>
      <c r="B5">
        <v>37</v>
      </c>
      <c r="C5">
        <v>14</v>
      </c>
      <c r="D5" s="1">
        <v>5.9027777777777783E-2</v>
      </c>
      <c r="E5" t="s">
        <v>155</v>
      </c>
    </row>
    <row r="6" spans="1:5" x14ac:dyDescent="0.25">
      <c r="A6" t="s">
        <v>74</v>
      </c>
      <c r="B6">
        <v>89</v>
      </c>
      <c r="C6">
        <v>48</v>
      </c>
      <c r="D6" s="1">
        <v>5.5555555555555558E-3</v>
      </c>
      <c r="E6" t="s">
        <v>155</v>
      </c>
    </row>
    <row r="7" spans="1:5" x14ac:dyDescent="0.25">
      <c r="A7" t="s">
        <v>75</v>
      </c>
      <c r="B7">
        <v>120</v>
      </c>
      <c r="C7">
        <v>77</v>
      </c>
      <c r="D7" s="1">
        <v>4.8611111111111112E-3</v>
      </c>
      <c r="E7" t="s">
        <v>155</v>
      </c>
    </row>
    <row r="8" spans="1:5" x14ac:dyDescent="0.25">
      <c r="A8" t="s">
        <v>126</v>
      </c>
      <c r="B8">
        <v>75</v>
      </c>
      <c r="C8">
        <v>64</v>
      </c>
      <c r="D8" s="1">
        <v>8.5416666666666655E-2</v>
      </c>
      <c r="E8" t="s">
        <v>155</v>
      </c>
    </row>
    <row r="9" spans="1:5" x14ac:dyDescent="0.25">
      <c r="A9" t="s">
        <v>76</v>
      </c>
      <c r="B9">
        <v>56</v>
      </c>
      <c r="C9">
        <v>40</v>
      </c>
      <c r="D9" s="1">
        <v>5.5555555555555558E-3</v>
      </c>
      <c r="E9" t="s">
        <v>155</v>
      </c>
    </row>
    <row r="10" spans="1:5" x14ac:dyDescent="0.25">
      <c r="A10" t="s">
        <v>77</v>
      </c>
      <c r="B10">
        <v>33</v>
      </c>
      <c r="C10">
        <v>24</v>
      </c>
      <c r="D10" s="1">
        <v>1.0416666666666666E-2</v>
      </c>
      <c r="E10" t="s">
        <v>155</v>
      </c>
    </row>
    <row r="11" spans="1:5" x14ac:dyDescent="0.25">
      <c r="A11" t="s">
        <v>78</v>
      </c>
      <c r="B11">
        <v>44</v>
      </c>
      <c r="C11">
        <v>38</v>
      </c>
      <c r="D11" s="1">
        <v>1.8749999999999999E-2</v>
      </c>
      <c r="E11" s="1" t="s">
        <v>155</v>
      </c>
    </row>
    <row r="12" spans="1:5" x14ac:dyDescent="0.25">
      <c r="A12" t="s">
        <v>127</v>
      </c>
      <c r="B12">
        <v>38</v>
      </c>
      <c r="C12">
        <v>34</v>
      </c>
      <c r="D12" s="1">
        <v>3.4722222222222224E-2</v>
      </c>
      <c r="E12" s="1" t="s">
        <v>155</v>
      </c>
    </row>
    <row r="13" spans="1:5" x14ac:dyDescent="0.25">
      <c r="A13" t="s">
        <v>129</v>
      </c>
      <c r="B13">
        <v>16</v>
      </c>
      <c r="C13">
        <v>14</v>
      </c>
      <c r="D13" s="1">
        <v>3.5416666666666666E-2</v>
      </c>
      <c r="E13" s="1" t="s">
        <v>155</v>
      </c>
    </row>
    <row r="14" spans="1:5" x14ac:dyDescent="0.25">
      <c r="A14" t="s">
        <v>215</v>
      </c>
      <c r="B14">
        <v>23</v>
      </c>
      <c r="C14">
        <v>14</v>
      </c>
      <c r="D14" s="1">
        <v>5.5555555555555558E-3</v>
      </c>
      <c r="E14" s="1" t="s">
        <v>155</v>
      </c>
    </row>
    <row r="15" spans="1:5" x14ac:dyDescent="0.25">
      <c r="A15" t="s">
        <v>128</v>
      </c>
      <c r="B15">
        <v>16</v>
      </c>
      <c r="C15">
        <v>14</v>
      </c>
      <c r="D15" s="1">
        <v>1.7361111111111112E-2</v>
      </c>
      <c r="E15" t="s">
        <v>155</v>
      </c>
    </row>
    <row r="17" spans="1:2" x14ac:dyDescent="0.25">
      <c r="A17" t="s">
        <v>31</v>
      </c>
      <c r="B17">
        <v>1873</v>
      </c>
    </row>
    <row r="18" spans="1:2" x14ac:dyDescent="0.25">
      <c r="A18" t="s">
        <v>41</v>
      </c>
      <c r="B18">
        <f>B17-(B19+B20)</f>
        <v>1598</v>
      </c>
    </row>
    <row r="19" spans="1:2" x14ac:dyDescent="0.25">
      <c r="A19" t="s">
        <v>40</v>
      </c>
      <c r="B19">
        <v>202</v>
      </c>
    </row>
    <row r="20" spans="1:2" x14ac:dyDescent="0.25">
      <c r="A20" t="s">
        <v>32</v>
      </c>
      <c r="B20">
        <v>73</v>
      </c>
    </row>
    <row r="22" spans="1:2" x14ac:dyDescent="0.25">
      <c r="A22" t="s">
        <v>216</v>
      </c>
    </row>
    <row r="23" spans="1:2" x14ac:dyDescent="0.25">
      <c r="A23" t="s">
        <v>30</v>
      </c>
    </row>
    <row r="24" spans="1:2" x14ac:dyDescent="0.25">
      <c r="A24" t="s">
        <v>217</v>
      </c>
    </row>
    <row r="25" spans="1:2" x14ac:dyDescent="0.25">
      <c r="A25" t="s">
        <v>218</v>
      </c>
    </row>
    <row r="26" spans="1:2" x14ac:dyDescent="0.25">
      <c r="A26" t="s">
        <v>219</v>
      </c>
    </row>
    <row r="27" spans="1:2" x14ac:dyDescent="0.25">
      <c r="A27" t="s">
        <v>220</v>
      </c>
    </row>
  </sheetData>
  <sortState ref="A3:D22">
    <sortCondition descending="1" ref="B3:B22"/>
  </sortState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B18" sqref="B18"/>
    </sheetView>
  </sheetViews>
  <sheetFormatPr baseColWidth="10" defaultRowHeight="15" x14ac:dyDescent="0.25"/>
  <cols>
    <col min="1" max="1" width="68" bestFit="1" customWidth="1"/>
    <col min="2" max="2" width="15.140625" customWidth="1"/>
    <col min="3" max="3" width="13" bestFit="1" customWidth="1"/>
    <col min="4" max="4" width="29.140625" bestFit="1" customWidth="1"/>
  </cols>
  <sheetData>
    <row r="1" spans="1:5" x14ac:dyDescent="0.25">
      <c r="A1" s="3" t="s">
        <v>146</v>
      </c>
    </row>
    <row r="2" spans="1:5" x14ac:dyDescent="0.25">
      <c r="B2" t="s">
        <v>2</v>
      </c>
      <c r="C2" t="s">
        <v>4</v>
      </c>
      <c r="D2" t="s">
        <v>3</v>
      </c>
    </row>
    <row r="3" spans="1:5" x14ac:dyDescent="0.25">
      <c r="A3" t="s">
        <v>8</v>
      </c>
      <c r="B3">
        <v>5687</v>
      </c>
      <c r="C3">
        <v>3849</v>
      </c>
      <c r="D3" s="1">
        <v>3.9583333333333331E-2</v>
      </c>
    </row>
    <row r="4" spans="1:5" x14ac:dyDescent="0.25">
      <c r="A4" t="s">
        <v>82</v>
      </c>
      <c r="B4">
        <v>750</v>
      </c>
      <c r="C4">
        <v>481</v>
      </c>
      <c r="D4" s="1">
        <v>4.5138888888888888E-2</v>
      </c>
      <c r="E4" t="s">
        <v>155</v>
      </c>
    </row>
    <row r="5" spans="1:5" x14ac:dyDescent="0.25">
      <c r="A5" t="s">
        <v>221</v>
      </c>
      <c r="B5">
        <v>680</v>
      </c>
      <c r="C5">
        <v>509</v>
      </c>
      <c r="D5" s="1">
        <v>5.0694444444444452E-2</v>
      </c>
      <c r="E5" t="s">
        <v>155</v>
      </c>
    </row>
    <row r="6" spans="1:5" x14ac:dyDescent="0.25">
      <c r="A6" t="s">
        <v>79</v>
      </c>
      <c r="B6">
        <v>398</v>
      </c>
      <c r="C6">
        <v>319</v>
      </c>
      <c r="D6" s="1">
        <v>6.458333333333334E-2</v>
      </c>
      <c r="E6" t="s">
        <v>155</v>
      </c>
    </row>
    <row r="7" spans="1:5" x14ac:dyDescent="0.25">
      <c r="A7" t="s">
        <v>80</v>
      </c>
      <c r="B7">
        <v>159</v>
      </c>
      <c r="C7">
        <v>127</v>
      </c>
      <c r="D7" s="1">
        <v>2.9166666666666664E-2</v>
      </c>
      <c r="E7" t="s">
        <v>155</v>
      </c>
    </row>
    <row r="8" spans="1:5" x14ac:dyDescent="0.25">
      <c r="A8" t="s">
        <v>130</v>
      </c>
      <c r="B8">
        <v>192</v>
      </c>
      <c r="C8">
        <v>165</v>
      </c>
      <c r="D8" s="1">
        <v>4.4444444444444446E-2</v>
      </c>
      <c r="E8" t="s">
        <v>155</v>
      </c>
    </row>
    <row r="9" spans="1:5" x14ac:dyDescent="0.25">
      <c r="A9" t="s">
        <v>81</v>
      </c>
      <c r="B9">
        <v>249</v>
      </c>
      <c r="C9">
        <v>205</v>
      </c>
      <c r="D9" s="1">
        <v>6.1805555555555558E-2</v>
      </c>
      <c r="E9" t="s">
        <v>155</v>
      </c>
    </row>
    <row r="10" spans="1:5" x14ac:dyDescent="0.25">
      <c r="A10" t="s">
        <v>83</v>
      </c>
      <c r="B10">
        <v>47</v>
      </c>
      <c r="C10">
        <v>41</v>
      </c>
      <c r="D10" s="1">
        <v>2.013888888888889E-2</v>
      </c>
      <c r="E10" t="s">
        <v>155</v>
      </c>
    </row>
    <row r="11" spans="1:5" x14ac:dyDescent="0.25">
      <c r="A11" t="s">
        <v>131</v>
      </c>
      <c r="B11">
        <v>46</v>
      </c>
      <c r="C11">
        <v>39</v>
      </c>
      <c r="D11" s="1">
        <v>2.4999999999999998E-2</v>
      </c>
      <c r="E11" t="s">
        <v>155</v>
      </c>
    </row>
    <row r="12" spans="1:5" x14ac:dyDescent="0.25">
      <c r="A12" t="s">
        <v>222</v>
      </c>
      <c r="B12">
        <v>79</v>
      </c>
      <c r="C12">
        <v>49</v>
      </c>
      <c r="D12" s="1">
        <v>1.9444444444444445E-2</v>
      </c>
      <c r="E12" t="s">
        <v>155</v>
      </c>
    </row>
    <row r="14" spans="1:5" x14ac:dyDescent="0.25">
      <c r="A14" t="s">
        <v>31</v>
      </c>
      <c r="B14">
        <v>5687</v>
      </c>
    </row>
    <row r="15" spans="1:5" x14ac:dyDescent="0.25">
      <c r="A15" t="s">
        <v>41</v>
      </c>
      <c r="B15">
        <f>B14-(B16+B17)</f>
        <v>3754</v>
      </c>
    </row>
    <row r="16" spans="1:5" x14ac:dyDescent="0.25">
      <c r="A16" t="s">
        <v>40</v>
      </c>
      <c r="B16">
        <v>1426</v>
      </c>
    </row>
    <row r="17" spans="1:2" x14ac:dyDescent="0.25">
      <c r="A17" t="s">
        <v>32</v>
      </c>
      <c r="B17">
        <v>507</v>
      </c>
    </row>
    <row r="19" spans="1:2" x14ac:dyDescent="0.25">
      <c r="A19" t="s">
        <v>223</v>
      </c>
    </row>
    <row r="20" spans="1:2" x14ac:dyDescent="0.25">
      <c r="A20" t="s">
        <v>30</v>
      </c>
    </row>
    <row r="21" spans="1:2" x14ac:dyDescent="0.25">
      <c r="A21" t="s">
        <v>224</v>
      </c>
    </row>
    <row r="22" spans="1:2" x14ac:dyDescent="0.25">
      <c r="A22" t="s">
        <v>225</v>
      </c>
    </row>
    <row r="23" spans="1:2" x14ac:dyDescent="0.25">
      <c r="A23" t="s">
        <v>226</v>
      </c>
    </row>
  </sheetData>
  <sortState ref="A3:D15">
    <sortCondition descending="1" ref="B3:B15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B15" sqref="B15"/>
    </sheetView>
  </sheetViews>
  <sheetFormatPr baseColWidth="10" defaultRowHeight="15" x14ac:dyDescent="0.25"/>
  <cols>
    <col min="1" max="1" width="112.28515625" customWidth="1"/>
    <col min="2" max="2" width="14.5703125" customWidth="1"/>
    <col min="3" max="3" width="13.28515625" customWidth="1"/>
    <col min="4" max="4" width="29.140625" bestFit="1" customWidth="1"/>
  </cols>
  <sheetData>
    <row r="1" spans="1:4" x14ac:dyDescent="0.25">
      <c r="A1" s="3" t="s">
        <v>227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17</v>
      </c>
      <c r="B3">
        <v>1743</v>
      </c>
      <c r="C3">
        <v>1200</v>
      </c>
      <c r="D3" s="1">
        <v>4.0972222222222222E-2</v>
      </c>
    </row>
    <row r="4" spans="1:4" x14ac:dyDescent="0.25">
      <c r="A4" t="s">
        <v>84</v>
      </c>
      <c r="B4">
        <v>259</v>
      </c>
      <c r="C4">
        <v>213</v>
      </c>
      <c r="D4" s="1">
        <v>5.5555555555555552E-2</v>
      </c>
    </row>
    <row r="5" spans="1:4" x14ac:dyDescent="0.25">
      <c r="A5" t="s">
        <v>132</v>
      </c>
      <c r="B5">
        <v>328</v>
      </c>
      <c r="C5">
        <v>224</v>
      </c>
      <c r="D5" s="1">
        <v>6.9444444444444434E-2</v>
      </c>
    </row>
    <row r="6" spans="1:4" x14ac:dyDescent="0.25">
      <c r="A6" t="s">
        <v>133</v>
      </c>
      <c r="B6">
        <v>128</v>
      </c>
      <c r="C6">
        <v>105</v>
      </c>
      <c r="D6" s="1">
        <v>4.7222222222222221E-2</v>
      </c>
    </row>
    <row r="7" spans="1:4" x14ac:dyDescent="0.25">
      <c r="A7" t="s">
        <v>134</v>
      </c>
      <c r="B7">
        <v>103</v>
      </c>
      <c r="C7">
        <v>62</v>
      </c>
      <c r="D7" s="1">
        <v>1.1805555555555555E-2</v>
      </c>
    </row>
    <row r="8" spans="1:4" x14ac:dyDescent="0.25">
      <c r="A8" t="s">
        <v>135</v>
      </c>
      <c r="B8">
        <v>37</v>
      </c>
      <c r="C8">
        <v>21</v>
      </c>
      <c r="D8" s="1">
        <v>9.7222222222222224E-3</v>
      </c>
    </row>
    <row r="9" spans="1:4" x14ac:dyDescent="0.25">
      <c r="A9" t="s">
        <v>228</v>
      </c>
      <c r="B9">
        <v>16</v>
      </c>
      <c r="C9">
        <v>8</v>
      </c>
      <c r="D9" s="1">
        <v>6.9444444444444441E-3</v>
      </c>
    </row>
    <row r="10" spans="1:4" x14ac:dyDescent="0.25">
      <c r="A10" s="6"/>
      <c r="D10" s="1"/>
    </row>
    <row r="11" spans="1:4" x14ac:dyDescent="0.25">
      <c r="A11" t="s">
        <v>31</v>
      </c>
      <c r="B11">
        <v>1743</v>
      </c>
    </row>
    <row r="12" spans="1:4" x14ac:dyDescent="0.25">
      <c r="A12" t="s">
        <v>41</v>
      </c>
      <c r="B12">
        <f>B11-(B13+B14)</f>
        <v>1369</v>
      </c>
    </row>
    <row r="13" spans="1:4" x14ac:dyDescent="0.25">
      <c r="A13" t="s">
        <v>40</v>
      </c>
      <c r="B13">
        <v>265</v>
      </c>
    </row>
    <row r="14" spans="1:4" x14ac:dyDescent="0.25">
      <c r="A14" t="s">
        <v>32</v>
      </c>
      <c r="B14">
        <v>109</v>
      </c>
    </row>
    <row r="16" spans="1:4" x14ac:dyDescent="0.25">
      <c r="A16" t="s">
        <v>229</v>
      </c>
    </row>
    <row r="17" spans="1:1" x14ac:dyDescent="0.25">
      <c r="A17" t="s">
        <v>30</v>
      </c>
    </row>
    <row r="18" spans="1:1" x14ac:dyDescent="0.25">
      <c r="A18" t="s">
        <v>230</v>
      </c>
    </row>
    <row r="19" spans="1:1" x14ac:dyDescent="0.25">
      <c r="A19" t="s">
        <v>231</v>
      </c>
    </row>
    <row r="20" spans="1:1" x14ac:dyDescent="0.25">
      <c r="A20" t="s">
        <v>232</v>
      </c>
    </row>
    <row r="21" spans="1:1" x14ac:dyDescent="0.25">
      <c r="A21" t="s">
        <v>233</v>
      </c>
    </row>
  </sheetData>
  <sortState ref="A3:D10">
    <sortCondition descending="1" ref="B3:B10"/>
  </sortState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opLeftCell="A13" workbookViewId="0">
      <selection activeCell="D27" sqref="D26:D27"/>
    </sheetView>
  </sheetViews>
  <sheetFormatPr baseColWidth="10" defaultRowHeight="15" x14ac:dyDescent="0.25"/>
  <cols>
    <col min="1" max="1" width="77.42578125" bestFit="1" customWidth="1"/>
    <col min="2" max="2" width="13.85546875" customWidth="1"/>
    <col min="3" max="3" width="13.28515625" customWidth="1"/>
    <col min="4" max="4" width="29.140625" bestFit="1" customWidth="1"/>
  </cols>
  <sheetData>
    <row r="1" spans="1:4" x14ac:dyDescent="0.25">
      <c r="A1" s="3" t="s">
        <v>146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10</v>
      </c>
      <c r="B3">
        <v>5682</v>
      </c>
      <c r="C3">
        <v>4068</v>
      </c>
      <c r="D3" s="1">
        <v>4.0972222222222222E-2</v>
      </c>
    </row>
    <row r="4" spans="1:4" x14ac:dyDescent="0.25">
      <c r="A4" t="s">
        <v>85</v>
      </c>
      <c r="B4">
        <v>2863</v>
      </c>
      <c r="C4">
        <v>2117</v>
      </c>
      <c r="D4" s="1">
        <v>5.347222222222222E-2</v>
      </c>
    </row>
    <row r="5" spans="1:4" x14ac:dyDescent="0.25">
      <c r="A5" t="s">
        <v>86</v>
      </c>
      <c r="B5">
        <v>390</v>
      </c>
      <c r="C5">
        <v>331</v>
      </c>
      <c r="D5" s="1">
        <v>8.3333333333333329E-2</v>
      </c>
    </row>
    <row r="6" spans="1:4" x14ac:dyDescent="0.25">
      <c r="A6" t="s">
        <v>87</v>
      </c>
      <c r="B6">
        <v>252</v>
      </c>
      <c r="C6">
        <v>171</v>
      </c>
      <c r="D6" s="1">
        <v>2.7083333333333334E-2</v>
      </c>
    </row>
    <row r="7" spans="1:4" x14ac:dyDescent="0.25">
      <c r="A7" t="s">
        <v>88</v>
      </c>
      <c r="B7">
        <v>148</v>
      </c>
      <c r="C7">
        <v>131</v>
      </c>
      <c r="D7" s="1">
        <v>4.7916666666666663E-2</v>
      </c>
    </row>
    <row r="8" spans="1:4" x14ac:dyDescent="0.25">
      <c r="A8" t="s">
        <v>91</v>
      </c>
      <c r="B8">
        <v>92</v>
      </c>
      <c r="C8">
        <v>59</v>
      </c>
      <c r="D8" s="1">
        <v>2.1527777777777781E-2</v>
      </c>
    </row>
    <row r="9" spans="1:4" x14ac:dyDescent="0.25">
      <c r="A9" t="s">
        <v>89</v>
      </c>
      <c r="B9">
        <v>54</v>
      </c>
      <c r="C9">
        <v>33</v>
      </c>
      <c r="D9" s="1">
        <v>1.5972222222222224E-2</v>
      </c>
    </row>
    <row r="10" spans="1:4" x14ac:dyDescent="0.25">
      <c r="A10" t="s">
        <v>90</v>
      </c>
      <c r="B10">
        <v>49</v>
      </c>
      <c r="C10">
        <v>37</v>
      </c>
      <c r="D10" s="1">
        <v>3.6805555555555557E-2</v>
      </c>
    </row>
    <row r="11" spans="1:4" x14ac:dyDescent="0.25">
      <c r="A11" t="s">
        <v>136</v>
      </c>
      <c r="B11">
        <v>67</v>
      </c>
      <c r="C11">
        <v>49</v>
      </c>
      <c r="D11" s="1">
        <v>3.8194444444444441E-2</v>
      </c>
    </row>
    <row r="12" spans="1:4" x14ac:dyDescent="0.25">
      <c r="A12" t="s">
        <v>137</v>
      </c>
      <c r="B12">
        <v>37</v>
      </c>
      <c r="C12">
        <v>20</v>
      </c>
      <c r="D12" s="1">
        <v>1.5277777777777777E-2</v>
      </c>
    </row>
    <row r="13" spans="1:4" x14ac:dyDescent="0.25">
      <c r="A13" t="s">
        <v>92</v>
      </c>
      <c r="B13">
        <v>8</v>
      </c>
      <c r="C13">
        <v>7</v>
      </c>
      <c r="D13" s="1">
        <v>1.9444444444444445E-2</v>
      </c>
    </row>
    <row r="14" spans="1:4" x14ac:dyDescent="0.25">
      <c r="A14" s="5" t="s">
        <v>234</v>
      </c>
      <c r="B14">
        <v>81</v>
      </c>
      <c r="C14">
        <v>47</v>
      </c>
      <c r="D14" s="1">
        <v>1.9444444444444445E-2</v>
      </c>
    </row>
    <row r="15" spans="1:4" x14ac:dyDescent="0.25">
      <c r="A15" s="5" t="s">
        <v>235</v>
      </c>
      <c r="B15">
        <v>9</v>
      </c>
      <c r="C15">
        <v>1</v>
      </c>
      <c r="D15" s="1">
        <v>1.0416666666666666E-2</v>
      </c>
    </row>
    <row r="16" spans="1:4" x14ac:dyDescent="0.25">
      <c r="A16" s="5"/>
      <c r="D16" s="1"/>
    </row>
    <row r="18" spans="1:2" x14ac:dyDescent="0.25">
      <c r="A18" t="s">
        <v>31</v>
      </c>
      <c r="B18">
        <v>5682</v>
      </c>
    </row>
    <row r="19" spans="1:2" x14ac:dyDescent="0.25">
      <c r="A19" t="s">
        <v>41</v>
      </c>
      <c r="B19">
        <f>B18-(B20+B21)</f>
        <v>3535</v>
      </c>
    </row>
    <row r="20" spans="1:2" x14ac:dyDescent="0.25">
      <c r="A20" t="s">
        <v>40</v>
      </c>
      <c r="B20">
        <v>1723</v>
      </c>
    </row>
    <row r="21" spans="1:2" x14ac:dyDescent="0.25">
      <c r="A21" t="s">
        <v>32</v>
      </c>
      <c r="B21">
        <v>424</v>
      </c>
    </row>
    <row r="23" spans="1:2" x14ac:dyDescent="0.25">
      <c r="A23" t="s">
        <v>236</v>
      </c>
    </row>
    <row r="24" spans="1:2" x14ac:dyDescent="0.25">
      <c r="A24" t="s">
        <v>30</v>
      </c>
    </row>
    <row r="25" spans="1:2" x14ac:dyDescent="0.25">
      <c r="A25" t="s">
        <v>237</v>
      </c>
    </row>
    <row r="26" spans="1:2" x14ac:dyDescent="0.25">
      <c r="A26" t="s">
        <v>238</v>
      </c>
    </row>
    <row r="27" spans="1:2" x14ac:dyDescent="0.25">
      <c r="A27" t="s">
        <v>239</v>
      </c>
    </row>
  </sheetData>
  <sortState ref="A3:D15">
    <sortCondition descending="1" ref="B3:B15"/>
  </sortState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workbookViewId="0">
      <selection activeCell="A14" sqref="A14"/>
    </sheetView>
  </sheetViews>
  <sheetFormatPr baseColWidth="10" defaultRowHeight="15" x14ac:dyDescent="0.25"/>
  <cols>
    <col min="1" max="1" width="81.5703125" bestFit="1" customWidth="1"/>
    <col min="2" max="2" width="15.42578125" customWidth="1"/>
    <col min="3" max="3" width="14.7109375" customWidth="1"/>
    <col min="4" max="4" width="29.140625" bestFit="1" customWidth="1"/>
  </cols>
  <sheetData>
    <row r="1" spans="1:4" x14ac:dyDescent="0.25">
      <c r="A1" s="3" t="s">
        <v>146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14</v>
      </c>
      <c r="B3">
        <v>3069</v>
      </c>
      <c r="C3">
        <v>2170</v>
      </c>
      <c r="D3" s="1">
        <v>4.6527777777777779E-2</v>
      </c>
    </row>
    <row r="4" spans="1:4" x14ac:dyDescent="0.25">
      <c r="A4" t="s">
        <v>93</v>
      </c>
      <c r="B4">
        <v>1294</v>
      </c>
      <c r="C4">
        <v>1025</v>
      </c>
      <c r="D4" s="1">
        <v>6.7361111111111108E-2</v>
      </c>
    </row>
    <row r="5" spans="1:4" x14ac:dyDescent="0.25">
      <c r="A5" t="s">
        <v>94</v>
      </c>
      <c r="B5">
        <v>202</v>
      </c>
      <c r="C5">
        <v>163</v>
      </c>
      <c r="D5" s="1">
        <v>8.6111111111111124E-2</v>
      </c>
    </row>
    <row r="6" spans="1:4" x14ac:dyDescent="0.25">
      <c r="A6" t="s">
        <v>98</v>
      </c>
      <c r="B6">
        <v>53</v>
      </c>
      <c r="C6">
        <v>46</v>
      </c>
      <c r="D6" s="1">
        <v>7.8472222222222221E-2</v>
      </c>
    </row>
    <row r="7" spans="1:4" x14ac:dyDescent="0.25">
      <c r="A7" t="s">
        <v>138</v>
      </c>
      <c r="B7">
        <v>71</v>
      </c>
      <c r="C7">
        <v>51</v>
      </c>
      <c r="D7" s="1">
        <v>3.0555555555555555E-2</v>
      </c>
    </row>
    <row r="8" spans="1:4" x14ac:dyDescent="0.25">
      <c r="A8" t="s">
        <v>95</v>
      </c>
      <c r="B8">
        <v>81</v>
      </c>
      <c r="C8">
        <v>66</v>
      </c>
      <c r="D8" s="1">
        <v>2.9166666666666664E-2</v>
      </c>
    </row>
    <row r="9" spans="1:4" x14ac:dyDescent="0.25">
      <c r="A9" t="s">
        <v>139</v>
      </c>
      <c r="B9">
        <v>74</v>
      </c>
      <c r="C9">
        <v>66</v>
      </c>
      <c r="D9" s="1">
        <v>6.8749999999999992E-2</v>
      </c>
    </row>
    <row r="10" spans="1:4" x14ac:dyDescent="0.25">
      <c r="A10" t="s">
        <v>140</v>
      </c>
      <c r="B10">
        <v>83</v>
      </c>
      <c r="C10">
        <v>66</v>
      </c>
      <c r="D10" s="1">
        <v>9.5138888888888884E-2</v>
      </c>
    </row>
    <row r="11" spans="1:4" x14ac:dyDescent="0.25">
      <c r="A11" t="s">
        <v>96</v>
      </c>
      <c r="B11">
        <v>16</v>
      </c>
      <c r="C11">
        <v>16</v>
      </c>
      <c r="D11" s="1">
        <v>2.9166666666666664E-2</v>
      </c>
    </row>
    <row r="12" spans="1:4" x14ac:dyDescent="0.25">
      <c r="A12" t="s">
        <v>97</v>
      </c>
      <c r="B12">
        <v>17</v>
      </c>
      <c r="C12">
        <v>17</v>
      </c>
      <c r="D12" s="1">
        <v>2.6388888888888889E-2</v>
      </c>
    </row>
    <row r="13" spans="1:4" x14ac:dyDescent="0.25">
      <c r="A13" t="s">
        <v>141</v>
      </c>
      <c r="B13">
        <v>29</v>
      </c>
      <c r="C13">
        <v>26</v>
      </c>
      <c r="D13" s="1">
        <v>5.4166666666666669E-2</v>
      </c>
    </row>
    <row r="14" spans="1:4" x14ac:dyDescent="0.25">
      <c r="A14" t="s">
        <v>142</v>
      </c>
      <c r="B14">
        <v>34</v>
      </c>
      <c r="C14">
        <v>33</v>
      </c>
      <c r="D14" s="1">
        <v>5.8333333333333327E-2</v>
      </c>
    </row>
    <row r="15" spans="1:4" x14ac:dyDescent="0.25">
      <c r="A15" s="5"/>
      <c r="D15" s="1"/>
    </row>
    <row r="16" spans="1:4" x14ac:dyDescent="0.25">
      <c r="A16" t="s">
        <v>31</v>
      </c>
      <c r="B16">
        <v>3069</v>
      </c>
    </row>
    <row r="17" spans="1:2" x14ac:dyDescent="0.25">
      <c r="A17" t="s">
        <v>41</v>
      </c>
      <c r="B17">
        <f>B16-(B18+B19)</f>
        <v>1849</v>
      </c>
    </row>
    <row r="18" spans="1:2" x14ac:dyDescent="0.25">
      <c r="A18" t="s">
        <v>40</v>
      </c>
      <c r="B18">
        <v>895</v>
      </c>
    </row>
    <row r="19" spans="1:2" x14ac:dyDescent="0.25">
      <c r="A19" t="s">
        <v>32</v>
      </c>
      <c r="B19">
        <v>325</v>
      </c>
    </row>
    <row r="21" spans="1:2" x14ac:dyDescent="0.25">
      <c r="A21" t="s">
        <v>240</v>
      </c>
    </row>
    <row r="22" spans="1:2" x14ac:dyDescent="0.25">
      <c r="A22" t="s">
        <v>30</v>
      </c>
    </row>
    <row r="23" spans="1:2" x14ac:dyDescent="0.25">
      <c r="A23" t="s">
        <v>241</v>
      </c>
    </row>
    <row r="24" spans="1:2" x14ac:dyDescent="0.25">
      <c r="A24" t="s">
        <v>242</v>
      </c>
    </row>
    <row r="25" spans="1:2" x14ac:dyDescent="0.25">
      <c r="A25" t="s">
        <v>243</v>
      </c>
    </row>
    <row r="26" spans="1:2" x14ac:dyDescent="0.25">
      <c r="A26" t="s">
        <v>244</v>
      </c>
    </row>
  </sheetData>
  <sortState ref="A3:D14">
    <sortCondition descending="1" ref="B3:B14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zoomScaleNormal="100" workbookViewId="0">
      <selection activeCell="A13" sqref="A13"/>
    </sheetView>
  </sheetViews>
  <sheetFormatPr baseColWidth="10" defaultRowHeight="15" x14ac:dyDescent="0.25"/>
  <cols>
    <col min="1" max="1" width="77.140625" bestFit="1" customWidth="1"/>
    <col min="2" max="2" width="12.28515625" customWidth="1"/>
    <col min="3" max="3" width="14.7109375" customWidth="1"/>
    <col min="4" max="4" width="29.140625" bestFit="1" customWidth="1"/>
  </cols>
  <sheetData>
    <row r="1" spans="1:4" x14ac:dyDescent="0.25">
      <c r="A1" s="3" t="s">
        <v>146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9</v>
      </c>
      <c r="B3">
        <v>4264</v>
      </c>
      <c r="C3">
        <v>3147</v>
      </c>
      <c r="D3" s="1">
        <v>4.5138888888888888E-2</v>
      </c>
    </row>
    <row r="4" spans="1:4" x14ac:dyDescent="0.25">
      <c r="A4" t="s">
        <v>20</v>
      </c>
      <c r="B4">
        <v>1073</v>
      </c>
      <c r="C4">
        <v>847</v>
      </c>
      <c r="D4" s="1">
        <v>6.3194444444444442E-2</v>
      </c>
    </row>
    <row r="5" spans="1:4" x14ac:dyDescent="0.25">
      <c r="A5" t="s">
        <v>21</v>
      </c>
      <c r="B5">
        <v>1032</v>
      </c>
      <c r="C5">
        <v>919</v>
      </c>
      <c r="D5" s="1">
        <v>0.14166666666666666</v>
      </c>
    </row>
    <row r="7" spans="1:4" x14ac:dyDescent="0.25">
      <c r="A7" t="s">
        <v>31</v>
      </c>
      <c r="B7">
        <v>4264</v>
      </c>
    </row>
    <row r="8" spans="1:4" x14ac:dyDescent="0.25">
      <c r="A8" t="s">
        <v>41</v>
      </c>
      <c r="B8">
        <f>B7-(B9+B10)</f>
        <v>2491</v>
      </c>
    </row>
    <row r="9" spans="1:4" x14ac:dyDescent="0.25">
      <c r="A9" t="s">
        <v>40</v>
      </c>
      <c r="B9">
        <v>1220</v>
      </c>
    </row>
    <row r="10" spans="1:4" x14ac:dyDescent="0.25">
      <c r="A10" t="s">
        <v>32</v>
      </c>
      <c r="B10">
        <v>553</v>
      </c>
    </row>
    <row r="12" spans="1:4" x14ac:dyDescent="0.25">
      <c r="A12" t="s">
        <v>154</v>
      </c>
    </row>
    <row r="13" spans="1:4" x14ac:dyDescent="0.25">
      <c r="A13" t="s">
        <v>22</v>
      </c>
    </row>
    <row r="14" spans="1:4" x14ac:dyDescent="0.25">
      <c r="A14" t="s">
        <v>151</v>
      </c>
    </row>
    <row r="15" spans="1:4" x14ac:dyDescent="0.25">
      <c r="A15" t="s">
        <v>152</v>
      </c>
    </row>
    <row r="16" spans="1:4" x14ac:dyDescent="0.25">
      <c r="A16" t="s">
        <v>153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B19" sqref="B19"/>
    </sheetView>
  </sheetViews>
  <sheetFormatPr baseColWidth="10" defaultRowHeight="15" x14ac:dyDescent="0.25"/>
  <cols>
    <col min="1" max="1" width="69.42578125" bestFit="1" customWidth="1"/>
    <col min="2" max="2" width="12.7109375" customWidth="1"/>
    <col min="3" max="3" width="14.5703125" customWidth="1"/>
    <col min="4" max="4" width="29.140625" bestFit="1" customWidth="1"/>
  </cols>
  <sheetData>
    <row r="1" spans="1:4" x14ac:dyDescent="0.25">
      <c r="A1" s="3" t="s">
        <v>146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11</v>
      </c>
      <c r="B3">
        <v>3742</v>
      </c>
      <c r="C3">
        <v>2777</v>
      </c>
      <c r="D3" s="1">
        <v>4.7916666666666663E-2</v>
      </c>
    </row>
    <row r="4" spans="1:4" x14ac:dyDescent="0.25">
      <c r="A4" t="s">
        <v>23</v>
      </c>
      <c r="B4">
        <v>1218</v>
      </c>
      <c r="C4">
        <v>1027</v>
      </c>
      <c r="D4" s="1">
        <v>8.1250000000000003E-2</v>
      </c>
    </row>
    <row r="5" spans="1:4" x14ac:dyDescent="0.25">
      <c r="A5" t="s">
        <v>24</v>
      </c>
      <c r="B5">
        <v>344</v>
      </c>
      <c r="C5">
        <v>296</v>
      </c>
      <c r="D5" s="1">
        <v>9.5833333333333326E-2</v>
      </c>
    </row>
    <row r="6" spans="1:4" x14ac:dyDescent="0.25">
      <c r="A6" t="s">
        <v>26</v>
      </c>
      <c r="B6">
        <v>114</v>
      </c>
      <c r="C6">
        <v>81</v>
      </c>
      <c r="D6" s="1">
        <v>2.6388888888888889E-2</v>
      </c>
    </row>
    <row r="7" spans="1:4" x14ac:dyDescent="0.25">
      <c r="A7" t="s">
        <v>25</v>
      </c>
      <c r="B7">
        <v>139</v>
      </c>
      <c r="C7">
        <v>115</v>
      </c>
      <c r="D7" s="1">
        <v>3.2638888888888891E-2</v>
      </c>
    </row>
    <row r="8" spans="1:4" x14ac:dyDescent="0.25">
      <c r="A8" t="s">
        <v>27</v>
      </c>
      <c r="B8">
        <v>107</v>
      </c>
      <c r="C8">
        <v>86</v>
      </c>
      <c r="D8" s="1">
        <v>5.6250000000000001E-2</v>
      </c>
    </row>
    <row r="9" spans="1:4" x14ac:dyDescent="0.25">
      <c r="A9" t="s">
        <v>28</v>
      </c>
      <c r="B9">
        <v>39</v>
      </c>
      <c r="C9">
        <v>36</v>
      </c>
      <c r="D9" s="1">
        <v>2.5694444444444447E-2</v>
      </c>
    </row>
    <row r="10" spans="1:4" x14ac:dyDescent="0.25">
      <c r="A10" t="s">
        <v>29</v>
      </c>
      <c r="B10">
        <v>28</v>
      </c>
      <c r="C10">
        <v>25</v>
      </c>
      <c r="D10" s="1">
        <v>2.7083333333333334E-2</v>
      </c>
    </row>
    <row r="11" spans="1:4" x14ac:dyDescent="0.25">
      <c r="A11" t="s">
        <v>104</v>
      </c>
      <c r="B11">
        <v>272</v>
      </c>
      <c r="C11">
        <v>215</v>
      </c>
      <c r="D11" s="1">
        <v>8.3333333333333329E-2</v>
      </c>
    </row>
    <row r="12" spans="1:4" x14ac:dyDescent="0.25">
      <c r="A12" t="s">
        <v>105</v>
      </c>
      <c r="B12">
        <v>39</v>
      </c>
      <c r="C12">
        <v>31</v>
      </c>
      <c r="D12" s="1">
        <v>3.6805555555555557E-2</v>
      </c>
    </row>
    <row r="13" spans="1:4" x14ac:dyDescent="0.25">
      <c r="A13" t="s">
        <v>156</v>
      </c>
      <c r="B13">
        <v>169</v>
      </c>
      <c r="C13">
        <v>115</v>
      </c>
      <c r="D13" s="1">
        <v>4.4444444444444446E-2</v>
      </c>
    </row>
    <row r="14" spans="1:4" x14ac:dyDescent="0.25">
      <c r="A14" s="5"/>
      <c r="D14" s="1"/>
    </row>
    <row r="15" spans="1:4" x14ac:dyDescent="0.25">
      <c r="A15" t="s">
        <v>31</v>
      </c>
      <c r="B15">
        <v>3742</v>
      </c>
      <c r="D15" s="1"/>
    </row>
    <row r="16" spans="1:4" x14ac:dyDescent="0.25">
      <c r="A16" t="s">
        <v>41</v>
      </c>
      <c r="B16">
        <f>B15-(B17+B18)</f>
        <v>2229</v>
      </c>
      <c r="D16" s="1"/>
    </row>
    <row r="17" spans="1:4" x14ac:dyDescent="0.25">
      <c r="A17" t="s">
        <v>40</v>
      </c>
      <c r="B17">
        <v>1063</v>
      </c>
    </row>
    <row r="18" spans="1:4" x14ac:dyDescent="0.25">
      <c r="A18" t="s">
        <v>32</v>
      </c>
      <c r="B18">
        <v>450</v>
      </c>
      <c r="D18" s="1"/>
    </row>
    <row r="19" spans="1:4" x14ac:dyDescent="0.25">
      <c r="D19" s="1"/>
    </row>
    <row r="20" spans="1:4" x14ac:dyDescent="0.25">
      <c r="A20" t="s">
        <v>160</v>
      </c>
    </row>
    <row r="21" spans="1:4" x14ac:dyDescent="0.25">
      <c r="A21" t="s">
        <v>30</v>
      </c>
    </row>
    <row r="22" spans="1:4" x14ac:dyDescent="0.25">
      <c r="A22" t="s">
        <v>157</v>
      </c>
    </row>
    <row r="23" spans="1:4" x14ac:dyDescent="0.25">
      <c r="A23" t="s">
        <v>158</v>
      </c>
    </row>
    <row r="24" spans="1:4" x14ac:dyDescent="0.25">
      <c r="A24" t="s">
        <v>159</v>
      </c>
    </row>
  </sheetData>
  <sortState ref="A3:D12">
    <sortCondition descending="1" ref="B3:B12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B13" sqref="B13"/>
    </sheetView>
  </sheetViews>
  <sheetFormatPr baseColWidth="10" defaultRowHeight="15" x14ac:dyDescent="0.25"/>
  <cols>
    <col min="1" max="1" width="63" customWidth="1"/>
    <col min="2" max="2" width="14" customWidth="1"/>
    <col min="3" max="3" width="13.85546875" customWidth="1"/>
    <col min="4" max="4" width="29.140625" bestFit="1" customWidth="1"/>
  </cols>
  <sheetData>
    <row r="1" spans="1:4" x14ac:dyDescent="0.25">
      <c r="A1" s="3" t="s">
        <v>146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15</v>
      </c>
      <c r="B3">
        <v>2100</v>
      </c>
      <c r="C3">
        <v>1398</v>
      </c>
      <c r="D3" s="1">
        <v>2.4999999999999998E-2</v>
      </c>
    </row>
    <row r="4" spans="1:4" x14ac:dyDescent="0.25">
      <c r="A4" t="s">
        <v>42</v>
      </c>
      <c r="B4">
        <v>752</v>
      </c>
      <c r="C4">
        <v>496</v>
      </c>
      <c r="D4" s="1">
        <v>4.3750000000000004E-2</v>
      </c>
    </row>
    <row r="5" spans="1:4" x14ac:dyDescent="0.25">
      <c r="A5" t="s">
        <v>44</v>
      </c>
      <c r="B5">
        <v>142</v>
      </c>
      <c r="C5">
        <v>102</v>
      </c>
      <c r="D5" s="1">
        <v>1.3194444444444444E-2</v>
      </c>
    </row>
    <row r="6" spans="1:4" x14ac:dyDescent="0.25">
      <c r="A6" t="s">
        <v>43</v>
      </c>
      <c r="B6">
        <v>122</v>
      </c>
      <c r="C6">
        <v>108</v>
      </c>
      <c r="D6" s="1">
        <v>4.3055555555555562E-2</v>
      </c>
    </row>
    <row r="7" spans="1:4" x14ac:dyDescent="0.25">
      <c r="A7" t="s">
        <v>106</v>
      </c>
      <c r="B7">
        <v>66</v>
      </c>
      <c r="C7">
        <v>40</v>
      </c>
      <c r="D7" s="1">
        <v>8.3333333333333332E-3</v>
      </c>
    </row>
    <row r="9" spans="1:4" x14ac:dyDescent="0.25">
      <c r="A9" t="s">
        <v>31</v>
      </c>
      <c r="B9">
        <v>2100</v>
      </c>
    </row>
    <row r="10" spans="1:4" x14ac:dyDescent="0.25">
      <c r="A10" t="s">
        <v>41</v>
      </c>
      <c r="B10">
        <f>B9-(B11+B12)</f>
        <v>1591</v>
      </c>
    </row>
    <row r="11" spans="1:4" x14ac:dyDescent="0.25">
      <c r="A11" t="s">
        <v>40</v>
      </c>
      <c r="B11">
        <v>406</v>
      </c>
    </row>
    <row r="12" spans="1:4" x14ac:dyDescent="0.25">
      <c r="A12" t="s">
        <v>32</v>
      </c>
      <c r="B12">
        <v>103</v>
      </c>
    </row>
    <row r="14" spans="1:4" x14ac:dyDescent="0.25">
      <c r="A14" t="s">
        <v>161</v>
      </c>
    </row>
    <row r="15" spans="1:4" x14ac:dyDescent="0.25">
      <c r="A15" t="s">
        <v>30</v>
      </c>
    </row>
    <row r="16" spans="1:4" x14ac:dyDescent="0.25">
      <c r="A16" t="s">
        <v>162</v>
      </c>
    </row>
    <row r="17" spans="1:1" x14ac:dyDescent="0.25">
      <c r="A17" t="s">
        <v>163</v>
      </c>
    </row>
    <row r="18" spans="1:1" x14ac:dyDescent="0.25">
      <c r="A18" s="2"/>
    </row>
  </sheetData>
  <sortState ref="A3:D7">
    <sortCondition descending="1" ref="B3:B7"/>
  </sortState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B15" sqref="B15"/>
    </sheetView>
  </sheetViews>
  <sheetFormatPr baseColWidth="10" defaultRowHeight="15" x14ac:dyDescent="0.25"/>
  <cols>
    <col min="1" max="1" width="54.140625" bestFit="1" customWidth="1"/>
    <col min="2" max="2" width="13.28515625" customWidth="1"/>
    <col min="3" max="3" width="13.7109375" customWidth="1"/>
    <col min="4" max="4" width="29.140625" bestFit="1" customWidth="1"/>
  </cols>
  <sheetData>
    <row r="1" spans="1:4" x14ac:dyDescent="0.25">
      <c r="A1" s="3" t="s">
        <v>146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13</v>
      </c>
      <c r="B3">
        <v>3176</v>
      </c>
      <c r="C3">
        <v>1690</v>
      </c>
      <c r="D3" s="1">
        <v>2.4999999999999998E-2</v>
      </c>
    </row>
    <row r="4" spans="1:4" x14ac:dyDescent="0.25">
      <c r="A4" t="s">
        <v>45</v>
      </c>
      <c r="B4">
        <v>774</v>
      </c>
      <c r="C4">
        <v>375</v>
      </c>
      <c r="D4" s="1">
        <v>4.4444444444444446E-2</v>
      </c>
    </row>
    <row r="5" spans="1:4" x14ac:dyDescent="0.25">
      <c r="A5" t="s">
        <v>46</v>
      </c>
      <c r="B5">
        <v>206</v>
      </c>
      <c r="C5">
        <v>151</v>
      </c>
      <c r="D5" s="1">
        <v>3.6111111111111115E-2</v>
      </c>
    </row>
    <row r="6" spans="1:4" x14ac:dyDescent="0.25">
      <c r="A6" t="s">
        <v>107</v>
      </c>
      <c r="B6">
        <v>128</v>
      </c>
      <c r="C6">
        <v>93</v>
      </c>
      <c r="D6" s="1">
        <v>4.0972222222222222E-2</v>
      </c>
    </row>
    <row r="7" spans="1:4" x14ac:dyDescent="0.25">
      <c r="A7" t="s">
        <v>164</v>
      </c>
      <c r="B7">
        <v>117</v>
      </c>
      <c r="C7">
        <v>82</v>
      </c>
      <c r="D7" s="1">
        <v>4.1666666666666664E-2</v>
      </c>
    </row>
    <row r="8" spans="1:4" x14ac:dyDescent="0.25">
      <c r="A8" t="s">
        <v>165</v>
      </c>
      <c r="B8">
        <v>76</v>
      </c>
      <c r="C8">
        <v>31</v>
      </c>
      <c r="D8" s="1">
        <v>6.2499999999999995E-3</v>
      </c>
    </row>
    <row r="9" spans="1:4" x14ac:dyDescent="0.25">
      <c r="A9" t="s">
        <v>166</v>
      </c>
      <c r="B9">
        <v>35</v>
      </c>
      <c r="C9">
        <v>23</v>
      </c>
      <c r="D9" s="1">
        <v>4.1666666666666664E-2</v>
      </c>
    </row>
    <row r="10" spans="1:4" x14ac:dyDescent="0.25">
      <c r="D10" s="1"/>
    </row>
    <row r="11" spans="1:4" x14ac:dyDescent="0.25">
      <c r="A11" t="s">
        <v>31</v>
      </c>
      <c r="B11">
        <v>3176</v>
      </c>
    </row>
    <row r="12" spans="1:4" x14ac:dyDescent="0.25">
      <c r="A12" t="s">
        <v>41</v>
      </c>
      <c r="B12">
        <f>B11-(B13+B14)</f>
        <v>2738</v>
      </c>
    </row>
    <row r="13" spans="1:4" x14ac:dyDescent="0.25">
      <c r="A13" t="s">
        <v>40</v>
      </c>
      <c r="B13">
        <v>296</v>
      </c>
    </row>
    <row r="14" spans="1:4" x14ac:dyDescent="0.25">
      <c r="A14" t="s">
        <v>32</v>
      </c>
      <c r="B14">
        <v>142</v>
      </c>
    </row>
    <row r="16" spans="1:4" x14ac:dyDescent="0.25">
      <c r="A16" t="s">
        <v>167</v>
      </c>
    </row>
    <row r="17" spans="1:1" x14ac:dyDescent="0.25">
      <c r="A17" t="s">
        <v>30</v>
      </c>
    </row>
    <row r="18" spans="1:1" x14ac:dyDescent="0.25">
      <c r="A18" t="s">
        <v>168</v>
      </c>
    </row>
    <row r="19" spans="1:1" x14ac:dyDescent="0.25">
      <c r="A19" t="s">
        <v>169</v>
      </c>
    </row>
    <row r="20" spans="1:1" x14ac:dyDescent="0.25">
      <c r="A20" t="s">
        <v>170</v>
      </c>
    </row>
    <row r="21" spans="1:1" x14ac:dyDescent="0.25">
      <c r="A21" t="s">
        <v>171</v>
      </c>
    </row>
    <row r="22" spans="1:1" x14ac:dyDescent="0.25">
      <c r="A22" t="s">
        <v>108</v>
      </c>
    </row>
    <row r="23" spans="1:1" x14ac:dyDescent="0.25">
      <c r="A23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B17" sqref="B17"/>
    </sheetView>
  </sheetViews>
  <sheetFormatPr baseColWidth="10" defaultRowHeight="15" x14ac:dyDescent="0.25"/>
  <cols>
    <col min="1" max="1" width="72.7109375" bestFit="1" customWidth="1"/>
    <col min="2" max="2" width="13" customWidth="1"/>
    <col min="3" max="3" width="13.5703125" customWidth="1"/>
    <col min="4" max="4" width="29.140625" bestFit="1" customWidth="1"/>
  </cols>
  <sheetData>
    <row r="1" spans="1:4" x14ac:dyDescent="0.25">
      <c r="A1" s="3" t="s">
        <v>146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19</v>
      </c>
      <c r="B3">
        <v>5319</v>
      </c>
      <c r="C3">
        <v>3824</v>
      </c>
      <c r="D3" s="1">
        <v>5.1388888888888894E-2</v>
      </c>
    </row>
    <row r="4" spans="1:4" x14ac:dyDescent="0.25">
      <c r="A4" t="s">
        <v>47</v>
      </c>
      <c r="B4">
        <v>1725</v>
      </c>
      <c r="C4">
        <v>1268</v>
      </c>
      <c r="D4" s="1">
        <v>6.3888888888888884E-2</v>
      </c>
    </row>
    <row r="5" spans="1:4" x14ac:dyDescent="0.25">
      <c r="A5" t="s">
        <v>49</v>
      </c>
      <c r="B5">
        <v>494</v>
      </c>
      <c r="C5">
        <v>401</v>
      </c>
      <c r="D5" s="1">
        <v>0.12430555555555556</v>
      </c>
    </row>
    <row r="6" spans="1:4" x14ac:dyDescent="0.25">
      <c r="A6" t="s">
        <v>48</v>
      </c>
      <c r="B6">
        <v>408</v>
      </c>
      <c r="C6">
        <v>335</v>
      </c>
      <c r="D6" s="1">
        <v>5.486111111111111E-2</v>
      </c>
    </row>
    <row r="7" spans="1:4" x14ac:dyDescent="0.25">
      <c r="A7" t="s">
        <v>172</v>
      </c>
      <c r="B7">
        <v>243</v>
      </c>
      <c r="C7">
        <v>170</v>
      </c>
      <c r="D7" s="1">
        <v>4.7916666666666663E-2</v>
      </c>
    </row>
    <row r="8" spans="1:4" x14ac:dyDescent="0.25">
      <c r="A8" t="s">
        <v>50</v>
      </c>
      <c r="B8">
        <v>514</v>
      </c>
      <c r="C8">
        <v>422</v>
      </c>
      <c r="D8" s="1">
        <v>0.11597222222222221</v>
      </c>
    </row>
    <row r="9" spans="1:4" x14ac:dyDescent="0.25">
      <c r="A9" t="s">
        <v>52</v>
      </c>
      <c r="B9">
        <v>86</v>
      </c>
      <c r="C9">
        <v>77</v>
      </c>
      <c r="D9" s="1">
        <v>5.1388888888888894E-2</v>
      </c>
    </row>
    <row r="10" spans="1:4" x14ac:dyDescent="0.25">
      <c r="A10" t="s">
        <v>51</v>
      </c>
      <c r="B10">
        <v>64</v>
      </c>
      <c r="C10">
        <v>62</v>
      </c>
      <c r="D10" s="1">
        <v>3.7499999999999999E-2</v>
      </c>
    </row>
    <row r="11" spans="1:4" x14ac:dyDescent="0.25">
      <c r="A11" t="s">
        <v>110</v>
      </c>
      <c r="B11">
        <v>61</v>
      </c>
      <c r="C11">
        <v>57</v>
      </c>
      <c r="D11" s="1">
        <v>4.9305555555555554E-2</v>
      </c>
    </row>
    <row r="12" spans="1:4" x14ac:dyDescent="0.25">
      <c r="A12" s="6"/>
      <c r="D12" s="1"/>
    </row>
    <row r="13" spans="1:4" x14ac:dyDescent="0.25">
      <c r="A13" t="s">
        <v>31</v>
      </c>
      <c r="B13">
        <v>5319</v>
      </c>
    </row>
    <row r="14" spans="1:4" x14ac:dyDescent="0.25">
      <c r="A14" t="s">
        <v>41</v>
      </c>
      <c r="B14">
        <f>B13-(B15+B16)</f>
        <v>2943</v>
      </c>
    </row>
    <row r="15" spans="1:4" x14ac:dyDescent="0.25">
      <c r="A15" t="s">
        <v>40</v>
      </c>
      <c r="B15">
        <v>1743</v>
      </c>
    </row>
    <row r="16" spans="1:4" x14ac:dyDescent="0.25">
      <c r="A16" t="s">
        <v>32</v>
      </c>
      <c r="B16">
        <v>633</v>
      </c>
    </row>
    <row r="18" spans="1:1" x14ac:dyDescent="0.25">
      <c r="A18" t="s">
        <v>173</v>
      </c>
    </row>
    <row r="19" spans="1:1" x14ac:dyDescent="0.25">
      <c r="A19" t="s">
        <v>30</v>
      </c>
    </row>
    <row r="20" spans="1:1" x14ac:dyDescent="0.25">
      <c r="A20" t="s">
        <v>174</v>
      </c>
    </row>
    <row r="21" spans="1:1" x14ac:dyDescent="0.25">
      <c r="A21" t="s">
        <v>175</v>
      </c>
    </row>
    <row r="22" spans="1:1" x14ac:dyDescent="0.25">
      <c r="A22" t="s">
        <v>176</v>
      </c>
    </row>
  </sheetData>
  <sortState ref="A3:D11">
    <sortCondition descending="1" ref="B3:B11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D30"/>
  <sheetViews>
    <sheetView topLeftCell="A16" workbookViewId="0">
      <selection activeCell="B25" sqref="B25"/>
    </sheetView>
  </sheetViews>
  <sheetFormatPr baseColWidth="10" defaultRowHeight="15" x14ac:dyDescent="0.25"/>
  <cols>
    <col min="1" max="1" width="69.85546875" customWidth="1"/>
    <col min="2" max="2" width="14.5703125" customWidth="1"/>
    <col min="3" max="3" width="13.85546875" customWidth="1"/>
    <col min="4" max="4" width="29.140625" bestFit="1" customWidth="1"/>
  </cols>
  <sheetData>
    <row r="1" spans="1:4" x14ac:dyDescent="0.25">
      <c r="A1" s="3" t="s">
        <v>146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7</v>
      </c>
      <c r="B3">
        <v>8203</v>
      </c>
      <c r="C3">
        <v>4693</v>
      </c>
      <c r="D3" s="1">
        <v>3.1944444444444449E-2</v>
      </c>
    </row>
    <row r="4" spans="1:4" x14ac:dyDescent="0.25">
      <c r="A4" t="s">
        <v>53</v>
      </c>
      <c r="B4">
        <v>1753</v>
      </c>
      <c r="C4">
        <v>1304</v>
      </c>
      <c r="D4" s="1">
        <v>5.7638888888888885E-2</v>
      </c>
    </row>
    <row r="5" spans="1:4" x14ac:dyDescent="0.25">
      <c r="A5" t="s">
        <v>111</v>
      </c>
      <c r="B5">
        <v>308</v>
      </c>
      <c r="C5">
        <v>207</v>
      </c>
      <c r="D5" s="1">
        <v>5.2083333333333336E-2</v>
      </c>
    </row>
    <row r="6" spans="1:4" x14ac:dyDescent="0.25">
      <c r="A6" t="s">
        <v>55</v>
      </c>
      <c r="B6">
        <v>184</v>
      </c>
      <c r="C6">
        <v>171</v>
      </c>
      <c r="D6" s="1">
        <v>5.7638888888888885E-2</v>
      </c>
    </row>
    <row r="7" spans="1:4" x14ac:dyDescent="0.25">
      <c r="A7" t="s">
        <v>112</v>
      </c>
      <c r="B7">
        <v>268</v>
      </c>
      <c r="C7">
        <v>205</v>
      </c>
      <c r="D7" s="1">
        <v>2.2222222222222223E-2</v>
      </c>
    </row>
    <row r="8" spans="1:4" x14ac:dyDescent="0.25">
      <c r="A8" t="s">
        <v>54</v>
      </c>
      <c r="B8">
        <v>143</v>
      </c>
      <c r="C8">
        <v>122</v>
      </c>
      <c r="D8" s="1">
        <v>5.486111111111111E-2</v>
      </c>
    </row>
    <row r="9" spans="1:4" x14ac:dyDescent="0.25">
      <c r="A9" t="s">
        <v>56</v>
      </c>
      <c r="B9">
        <v>44</v>
      </c>
      <c r="C9">
        <v>38</v>
      </c>
      <c r="D9" s="1">
        <v>6.25E-2</v>
      </c>
    </row>
    <row r="10" spans="1:4" x14ac:dyDescent="0.25">
      <c r="A10" t="s">
        <v>178</v>
      </c>
      <c r="B10">
        <v>150</v>
      </c>
      <c r="C10">
        <v>77</v>
      </c>
      <c r="D10" s="1">
        <v>3.5416666666666666E-2</v>
      </c>
    </row>
    <row r="11" spans="1:4" x14ac:dyDescent="0.25">
      <c r="A11" t="s">
        <v>177</v>
      </c>
      <c r="B11">
        <v>155</v>
      </c>
      <c r="C11">
        <v>67</v>
      </c>
      <c r="D11" s="1">
        <v>1.5972222222222224E-2</v>
      </c>
    </row>
    <row r="12" spans="1:4" x14ac:dyDescent="0.25">
      <c r="A12" t="s">
        <v>58</v>
      </c>
      <c r="B12">
        <v>39</v>
      </c>
      <c r="C12">
        <v>31</v>
      </c>
      <c r="D12" s="1">
        <v>1.8749999999999999E-2</v>
      </c>
    </row>
    <row r="13" spans="1:4" x14ac:dyDescent="0.25">
      <c r="A13" t="s">
        <v>59</v>
      </c>
      <c r="B13">
        <v>253</v>
      </c>
      <c r="C13">
        <v>94</v>
      </c>
      <c r="D13" s="1">
        <v>2.4305555555555556E-2</v>
      </c>
    </row>
    <row r="14" spans="1:4" x14ac:dyDescent="0.25">
      <c r="A14" t="s">
        <v>179</v>
      </c>
      <c r="B14">
        <v>132</v>
      </c>
      <c r="C14">
        <v>41</v>
      </c>
      <c r="D14" s="1">
        <v>9.0277777777777787E-3</v>
      </c>
    </row>
    <row r="15" spans="1:4" x14ac:dyDescent="0.25">
      <c r="A15" t="s">
        <v>180</v>
      </c>
      <c r="B15">
        <v>126</v>
      </c>
      <c r="C15">
        <v>94</v>
      </c>
      <c r="D15" s="1">
        <v>2.9166666666666664E-2</v>
      </c>
    </row>
    <row r="16" spans="1:4" x14ac:dyDescent="0.25">
      <c r="A16" t="s">
        <v>181</v>
      </c>
      <c r="B16">
        <v>106</v>
      </c>
      <c r="C16">
        <v>17</v>
      </c>
      <c r="D16" s="1">
        <v>3.3333333333333333E-2</v>
      </c>
    </row>
    <row r="17" spans="1:4" x14ac:dyDescent="0.25">
      <c r="A17" t="s">
        <v>182</v>
      </c>
      <c r="B17">
        <v>105</v>
      </c>
      <c r="C17">
        <v>45</v>
      </c>
      <c r="D17" s="1">
        <v>6.9444444444444441E-3</v>
      </c>
    </row>
    <row r="18" spans="1:4" x14ac:dyDescent="0.25">
      <c r="A18" t="s">
        <v>57</v>
      </c>
      <c r="B18">
        <v>76</v>
      </c>
      <c r="C18">
        <v>62</v>
      </c>
      <c r="D18" s="1">
        <v>3.4027777777777775E-2</v>
      </c>
    </row>
    <row r="19" spans="1:4" x14ac:dyDescent="0.25">
      <c r="A19" t="s">
        <v>183</v>
      </c>
      <c r="B19">
        <v>68</v>
      </c>
      <c r="C19">
        <v>36</v>
      </c>
      <c r="D19" s="1">
        <v>1.8055555555555557E-2</v>
      </c>
    </row>
    <row r="20" spans="1:4" x14ac:dyDescent="0.25">
      <c r="D20" s="1"/>
    </row>
    <row r="21" spans="1:4" x14ac:dyDescent="0.25">
      <c r="A21" t="s">
        <v>31</v>
      </c>
      <c r="B21">
        <v>8203</v>
      </c>
    </row>
    <row r="22" spans="1:4" x14ac:dyDescent="0.25">
      <c r="A22" t="s">
        <v>41</v>
      </c>
      <c r="B22">
        <f>B21-(B23+B24)</f>
        <v>5961</v>
      </c>
    </row>
    <row r="23" spans="1:4" x14ac:dyDescent="0.25">
      <c r="A23" t="s">
        <v>40</v>
      </c>
      <c r="B23">
        <v>1524</v>
      </c>
    </row>
    <row r="24" spans="1:4" x14ac:dyDescent="0.25">
      <c r="A24" t="s">
        <v>32</v>
      </c>
      <c r="B24">
        <v>718</v>
      </c>
    </row>
    <row r="26" spans="1:4" x14ac:dyDescent="0.25">
      <c r="A26" t="s">
        <v>184</v>
      </c>
    </row>
    <row r="27" spans="1:4" x14ac:dyDescent="0.25">
      <c r="A27" t="s">
        <v>30</v>
      </c>
    </row>
    <row r="28" spans="1:4" x14ac:dyDescent="0.25">
      <c r="A28" t="s">
        <v>185</v>
      </c>
    </row>
    <row r="29" spans="1:4" x14ac:dyDescent="0.25">
      <c r="A29" t="s">
        <v>186</v>
      </c>
    </row>
    <row r="30" spans="1:4" x14ac:dyDescent="0.25">
      <c r="A30" t="s">
        <v>187</v>
      </c>
    </row>
  </sheetData>
  <sortState ref="A3:D13">
    <sortCondition descending="1" ref="B3:B13"/>
  </sortState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workbookViewId="0">
      <selection activeCell="C20" sqref="C20"/>
    </sheetView>
  </sheetViews>
  <sheetFormatPr baseColWidth="10" defaultRowHeight="15" x14ac:dyDescent="0.25"/>
  <cols>
    <col min="1" max="1" width="62.85546875" bestFit="1" customWidth="1"/>
    <col min="2" max="2" width="14.7109375" customWidth="1"/>
    <col min="3" max="3" width="14.42578125" customWidth="1"/>
    <col min="4" max="4" width="29.140625" bestFit="1" customWidth="1"/>
  </cols>
  <sheetData>
    <row r="1" spans="1:4" x14ac:dyDescent="0.25">
      <c r="A1" s="3" t="s">
        <v>146</v>
      </c>
    </row>
    <row r="2" spans="1:4" x14ac:dyDescent="0.25">
      <c r="B2" t="s">
        <v>2</v>
      </c>
      <c r="C2" t="s">
        <v>4</v>
      </c>
      <c r="D2" t="s">
        <v>3</v>
      </c>
    </row>
    <row r="3" spans="1:4" x14ac:dyDescent="0.25">
      <c r="A3" t="s">
        <v>12</v>
      </c>
      <c r="B3">
        <v>2547</v>
      </c>
      <c r="C3">
        <v>1417</v>
      </c>
      <c r="D3" s="1">
        <v>2.7083333333333334E-2</v>
      </c>
    </row>
    <row r="4" spans="1:4" x14ac:dyDescent="0.25">
      <c r="A4" t="s">
        <v>188</v>
      </c>
      <c r="B4">
        <v>277</v>
      </c>
      <c r="C4">
        <v>146</v>
      </c>
      <c r="D4" s="1">
        <v>5.5555555555555558E-3</v>
      </c>
    </row>
    <row r="5" spans="1:4" x14ac:dyDescent="0.25">
      <c r="A5" t="s">
        <v>191</v>
      </c>
      <c r="B5">
        <v>91</v>
      </c>
      <c r="C5">
        <v>48</v>
      </c>
      <c r="D5" s="1">
        <v>6.3194444444444442E-2</v>
      </c>
    </row>
    <row r="6" spans="1:4" x14ac:dyDescent="0.25">
      <c r="A6" t="s">
        <v>113</v>
      </c>
      <c r="B6">
        <v>137</v>
      </c>
      <c r="C6">
        <v>94</v>
      </c>
      <c r="D6" s="1">
        <v>4.1666666666666664E-2</v>
      </c>
    </row>
    <row r="7" spans="1:4" x14ac:dyDescent="0.25">
      <c r="A7" t="s">
        <v>60</v>
      </c>
      <c r="B7">
        <v>44</v>
      </c>
      <c r="C7">
        <v>38</v>
      </c>
      <c r="D7" s="1">
        <v>5.2083333333333336E-2</v>
      </c>
    </row>
    <row r="8" spans="1:4" x14ac:dyDescent="0.25">
      <c r="A8" t="s">
        <v>190</v>
      </c>
      <c r="B8">
        <v>102</v>
      </c>
      <c r="C8">
        <v>61</v>
      </c>
      <c r="D8" s="1">
        <v>1.8055555555555557E-2</v>
      </c>
    </row>
    <row r="9" spans="1:4" x14ac:dyDescent="0.25">
      <c r="A9" t="s">
        <v>114</v>
      </c>
      <c r="B9">
        <v>114</v>
      </c>
      <c r="C9">
        <v>60</v>
      </c>
      <c r="D9" s="1">
        <v>3.7499999999999999E-2</v>
      </c>
    </row>
    <row r="10" spans="1:4" x14ac:dyDescent="0.25">
      <c r="A10" t="s">
        <v>115</v>
      </c>
      <c r="B10">
        <v>50</v>
      </c>
      <c r="C10">
        <v>43</v>
      </c>
      <c r="D10" s="1">
        <v>6.1805555555555558E-2</v>
      </c>
    </row>
    <row r="11" spans="1:4" x14ac:dyDescent="0.25">
      <c r="A11" t="s">
        <v>192</v>
      </c>
      <c r="B11">
        <v>57</v>
      </c>
      <c r="C11">
        <v>34</v>
      </c>
      <c r="D11" s="1">
        <v>1.1111111111111112E-2</v>
      </c>
    </row>
    <row r="12" spans="1:4" x14ac:dyDescent="0.25">
      <c r="A12" t="s">
        <v>194</v>
      </c>
      <c r="B12">
        <v>42</v>
      </c>
      <c r="C12">
        <v>22</v>
      </c>
      <c r="D12" s="1">
        <v>1.8749999999999999E-2</v>
      </c>
    </row>
    <row r="13" spans="1:4" x14ac:dyDescent="0.25">
      <c r="A13" t="s">
        <v>195</v>
      </c>
      <c r="B13">
        <v>35</v>
      </c>
      <c r="C13">
        <v>21</v>
      </c>
      <c r="D13" s="1">
        <v>5.1388888888888894E-2</v>
      </c>
    </row>
    <row r="14" spans="1:4" x14ac:dyDescent="0.25">
      <c r="A14" t="s">
        <v>189</v>
      </c>
      <c r="B14">
        <v>111</v>
      </c>
      <c r="C14">
        <v>65</v>
      </c>
      <c r="D14" s="1">
        <v>1.5972222222222224E-2</v>
      </c>
    </row>
    <row r="15" spans="1:4" x14ac:dyDescent="0.25">
      <c r="A15" t="s">
        <v>117</v>
      </c>
      <c r="B15">
        <v>26</v>
      </c>
      <c r="C15">
        <v>20</v>
      </c>
      <c r="D15" s="1">
        <v>1.1111111111111112E-2</v>
      </c>
    </row>
    <row r="16" spans="1:4" x14ac:dyDescent="0.25">
      <c r="A16" t="s">
        <v>116</v>
      </c>
      <c r="B16">
        <v>33</v>
      </c>
      <c r="C16">
        <v>22</v>
      </c>
      <c r="D16" s="1">
        <v>3.888888888888889E-2</v>
      </c>
    </row>
    <row r="17" spans="1:4" x14ac:dyDescent="0.25">
      <c r="A17" t="s">
        <v>193</v>
      </c>
      <c r="B17">
        <v>50</v>
      </c>
      <c r="C17">
        <v>43</v>
      </c>
      <c r="D17" s="1">
        <v>4.027777777777778E-2</v>
      </c>
    </row>
    <row r="18" spans="1:4" x14ac:dyDescent="0.25">
      <c r="D18" s="1"/>
    </row>
    <row r="20" spans="1:4" x14ac:dyDescent="0.25">
      <c r="A20" t="s">
        <v>31</v>
      </c>
      <c r="B20">
        <v>2547</v>
      </c>
    </row>
    <row r="21" spans="1:4" x14ac:dyDescent="0.25">
      <c r="A21" t="s">
        <v>41</v>
      </c>
      <c r="B21">
        <f>B20-(B22+B23)</f>
        <v>1800</v>
      </c>
    </row>
    <row r="22" spans="1:4" x14ac:dyDescent="0.25">
      <c r="A22" t="s">
        <v>40</v>
      </c>
      <c r="B22">
        <v>562</v>
      </c>
    </row>
    <row r="23" spans="1:4" x14ac:dyDescent="0.25">
      <c r="A23" t="s">
        <v>32</v>
      </c>
      <c r="B23">
        <v>185</v>
      </c>
    </row>
    <row r="25" spans="1:4" x14ac:dyDescent="0.25">
      <c r="A25" t="s">
        <v>196</v>
      </c>
    </row>
    <row r="26" spans="1:4" x14ac:dyDescent="0.25">
      <c r="A26" t="s">
        <v>30</v>
      </c>
    </row>
    <row r="27" spans="1:4" x14ac:dyDescent="0.25">
      <c r="A27" t="s">
        <v>197</v>
      </c>
    </row>
    <row r="28" spans="1:4" x14ac:dyDescent="0.25">
      <c r="A28" t="s">
        <v>198</v>
      </c>
    </row>
    <row r="29" spans="1:4" x14ac:dyDescent="0.25">
      <c r="A29" t="s">
        <v>199</v>
      </c>
    </row>
  </sheetData>
  <sortState ref="A3:D19">
    <sortCondition descending="1" ref="B3:B19"/>
  </sortState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B17" sqref="B17"/>
    </sheetView>
  </sheetViews>
  <sheetFormatPr baseColWidth="10" defaultRowHeight="15" x14ac:dyDescent="0.25"/>
  <cols>
    <col min="1" max="1" width="86" bestFit="1" customWidth="1"/>
    <col min="2" max="2" width="13.5703125" customWidth="1"/>
    <col min="3" max="3" width="13" customWidth="1"/>
    <col min="4" max="4" width="29.140625" bestFit="1" customWidth="1"/>
  </cols>
  <sheetData>
    <row r="1" spans="1:5" x14ac:dyDescent="0.25">
      <c r="A1" s="3" t="s">
        <v>146</v>
      </c>
    </row>
    <row r="2" spans="1:5" ht="12.75" customHeight="1" x14ac:dyDescent="0.25">
      <c r="B2" t="s">
        <v>2</v>
      </c>
      <c r="C2" t="s">
        <v>4</v>
      </c>
      <c r="D2" t="s">
        <v>3</v>
      </c>
    </row>
    <row r="3" spans="1:5" x14ac:dyDescent="0.25">
      <c r="A3" t="s">
        <v>18</v>
      </c>
      <c r="B3">
        <v>869</v>
      </c>
      <c r="C3">
        <v>638</v>
      </c>
      <c r="D3" s="1">
        <v>3.4722222222222224E-2</v>
      </c>
    </row>
    <row r="4" spans="1:5" x14ac:dyDescent="0.25">
      <c r="A4" t="s">
        <v>61</v>
      </c>
      <c r="B4">
        <v>95</v>
      </c>
      <c r="C4">
        <v>82</v>
      </c>
      <c r="D4" s="1">
        <v>5.486111111111111E-2</v>
      </c>
      <c r="E4" t="s">
        <v>155</v>
      </c>
    </row>
    <row r="5" spans="1:5" x14ac:dyDescent="0.25">
      <c r="A5" t="s">
        <v>62</v>
      </c>
      <c r="B5">
        <v>64</v>
      </c>
      <c r="C5">
        <v>52</v>
      </c>
      <c r="D5" s="1">
        <v>5.347222222222222E-2</v>
      </c>
      <c r="E5" t="s">
        <v>155</v>
      </c>
    </row>
    <row r="6" spans="1:5" x14ac:dyDescent="0.25">
      <c r="A6" t="s">
        <v>118</v>
      </c>
      <c r="B6">
        <v>24</v>
      </c>
      <c r="C6">
        <v>22</v>
      </c>
      <c r="D6" s="1">
        <v>2.7083333333333334E-2</v>
      </c>
      <c r="E6" t="s">
        <v>155</v>
      </c>
    </row>
    <row r="7" spans="1:5" x14ac:dyDescent="0.25">
      <c r="A7" t="s">
        <v>200</v>
      </c>
      <c r="B7">
        <v>40</v>
      </c>
      <c r="C7">
        <v>31</v>
      </c>
      <c r="D7" s="1">
        <v>6.0416666666666667E-2</v>
      </c>
      <c r="E7" t="s">
        <v>155</v>
      </c>
    </row>
    <row r="8" spans="1:5" x14ac:dyDescent="0.25">
      <c r="A8" t="s">
        <v>119</v>
      </c>
      <c r="B8">
        <v>39</v>
      </c>
      <c r="C8">
        <v>34</v>
      </c>
      <c r="D8" s="1">
        <v>9.5833333333333326E-2</v>
      </c>
      <c r="E8" t="s">
        <v>155</v>
      </c>
    </row>
    <row r="9" spans="1:5" x14ac:dyDescent="0.25">
      <c r="A9" t="s">
        <v>201</v>
      </c>
      <c r="B9">
        <v>22</v>
      </c>
      <c r="C9">
        <v>15</v>
      </c>
      <c r="D9" s="1">
        <v>3.9583333333333331E-2</v>
      </c>
      <c r="E9" t="s">
        <v>155</v>
      </c>
    </row>
    <row r="10" spans="1:5" x14ac:dyDescent="0.25">
      <c r="A10" t="s">
        <v>120</v>
      </c>
      <c r="B10">
        <v>16</v>
      </c>
      <c r="C10">
        <v>15</v>
      </c>
      <c r="D10" s="1">
        <v>2.7777777777777776E-2</v>
      </c>
      <c r="E10" t="s">
        <v>155</v>
      </c>
    </row>
    <row r="11" spans="1:5" x14ac:dyDescent="0.25">
      <c r="A11" t="s">
        <v>121</v>
      </c>
      <c r="B11">
        <v>26</v>
      </c>
      <c r="C11">
        <v>22</v>
      </c>
      <c r="D11" s="1">
        <v>3.4027777777777775E-2</v>
      </c>
      <c r="E11" t="s">
        <v>155</v>
      </c>
    </row>
    <row r="12" spans="1:5" x14ac:dyDescent="0.25">
      <c r="A12" s="6"/>
      <c r="D12" s="1"/>
    </row>
    <row r="13" spans="1:5" x14ac:dyDescent="0.25">
      <c r="A13" t="s">
        <v>31</v>
      </c>
      <c r="B13">
        <v>869</v>
      </c>
    </row>
    <row r="14" spans="1:5" x14ac:dyDescent="0.25">
      <c r="A14" t="s">
        <v>41</v>
      </c>
      <c r="B14">
        <f>B13-(B15+B16)</f>
        <v>652</v>
      </c>
    </row>
    <row r="15" spans="1:5" x14ac:dyDescent="0.25">
      <c r="A15" t="s">
        <v>40</v>
      </c>
      <c r="B15">
        <v>119</v>
      </c>
    </row>
    <row r="16" spans="1:5" x14ac:dyDescent="0.25">
      <c r="A16" t="s">
        <v>32</v>
      </c>
      <c r="B16">
        <v>98</v>
      </c>
    </row>
    <row r="18" spans="1:1" x14ac:dyDescent="0.25">
      <c r="A18" t="s">
        <v>202</v>
      </c>
    </row>
    <row r="19" spans="1:1" x14ac:dyDescent="0.25">
      <c r="A19" t="s">
        <v>30</v>
      </c>
    </row>
    <row r="20" spans="1:1" x14ac:dyDescent="0.25">
      <c r="A20" t="s">
        <v>203</v>
      </c>
    </row>
    <row r="21" spans="1:1" x14ac:dyDescent="0.25">
      <c r="A21" t="s">
        <v>204</v>
      </c>
    </row>
    <row r="22" spans="1:1" x14ac:dyDescent="0.25">
      <c r="A22" t="s">
        <v>205</v>
      </c>
    </row>
  </sheetData>
  <sortState ref="A3:D17">
    <sortCondition descending="1" ref="B3:B17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15</vt:i4>
      </vt:variant>
    </vt:vector>
  </HeadingPairs>
  <TitlesOfParts>
    <vt:vector size="15" baseType="lpstr">
      <vt:lpstr>aude.catholique.fr</vt:lpstr>
      <vt:lpstr>Ste Marie Reine</vt:lpstr>
      <vt:lpstr>St Roch</vt:lpstr>
      <vt:lpstr>ND en Minervois</vt:lpstr>
      <vt:lpstr>Ste Trinité</vt:lpstr>
      <vt:lpstr>Ste Croix</vt:lpstr>
      <vt:lpstr>ND de la Clape</vt:lpstr>
      <vt:lpstr>St Vincent</vt:lpstr>
      <vt:lpstr>Sts Pierre et Paul</vt:lpstr>
      <vt:lpstr>St Régis</vt:lpstr>
      <vt:lpstr>Ste Thérèse</vt:lpstr>
      <vt:lpstr>St Michel</vt:lpstr>
      <vt:lpstr>St Dominique</vt:lpstr>
      <vt:lpstr>St Jean XXIII</vt:lpstr>
      <vt:lpstr>ND des Monts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communication</dc:creator>
  <cp:lastModifiedBy>communication</cp:lastModifiedBy>
  <cp:lastPrinted>2019-01-16T17:10:15Z</cp:lastPrinted>
  <dcterms:created xsi:type="dcterms:W3CDTF">2018-06-13T08:58:22Z</dcterms:created>
  <dcterms:modified xsi:type="dcterms:W3CDTF">2020-01-06T13:11:47Z</dcterms:modified>
</cp:coreProperties>
</file>